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Anduong-trading\e\FILE CA NHAN\CUONG\LHP TALENTS\TAICHINH\BAO CAO TAI CHINH\"/>
    </mc:Choice>
  </mc:AlternateContent>
  <xr:revisionPtr revIDLastSave="0" documentId="13_ncr:1_{21990AA7-FC7C-457A-AE94-AD721A3FED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ÁO CÁO TC 2021" sheetId="12" r:id="rId1"/>
    <sheet name="BÁO CÁO TC 2021 (2)" sheetId="15" r:id="rId2"/>
    <sheet name="tiền mặt" sheetId="7" r:id="rId3"/>
    <sheet name="TH NH+TM " sheetId="13" r:id="rId4"/>
    <sheet name="Sheet2" sheetId="2" r:id="rId5"/>
    <sheet name="vcb2021" sheetId="14" r:id="rId6"/>
  </sheets>
  <externalReferences>
    <externalReference r:id="rId7"/>
    <externalReference r:id="rId8"/>
  </externalReferences>
  <definedNames>
    <definedName name="_xlnm._FilterDatabase" localSheetId="3" hidden="1">'TH NH+TM '!$A$4:$G$82</definedName>
    <definedName name="_xlnm._FilterDatabase" localSheetId="2" hidden="1">'tiền mặt'!$A$3:$G$15</definedName>
    <definedName name="_xlnm._FilterDatabase" localSheetId="5" hidden="1">'vcb2021'!$A$3:$G$69</definedName>
    <definedName name="chi_hỗ_trợ">Sheet2!$A$1:$A$8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5" l="1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C46" i="15"/>
  <c r="C44" i="15"/>
  <c r="C37" i="15" s="1"/>
  <c r="C34" i="15"/>
  <c r="C33" i="15"/>
  <c r="C31" i="15"/>
  <c r="C30" i="15"/>
  <c r="C29" i="15" s="1"/>
  <c r="C27" i="15"/>
  <c r="C23" i="15" s="1"/>
  <c r="C11" i="15"/>
  <c r="C36" i="15" l="1"/>
  <c r="C45" i="15" s="1"/>
  <c r="C47" i="15" s="1"/>
  <c r="G8" i="7" l="1"/>
  <c r="C33" i="12"/>
  <c r="C30" i="12"/>
  <c r="C31" i="12"/>
  <c r="G72" i="13"/>
  <c r="G74" i="13"/>
  <c r="F4" i="7" l="1"/>
  <c r="F68" i="13"/>
  <c r="C46" i="12"/>
  <c r="M24" i="7"/>
  <c r="N24" i="7"/>
  <c r="N28" i="7" s="1"/>
  <c r="O24" i="7"/>
  <c r="O28" i="7" s="1"/>
  <c r="P24" i="7"/>
  <c r="Q24" i="7"/>
  <c r="L24" i="7"/>
  <c r="P28" i="7" l="1"/>
  <c r="Q25" i="7"/>
  <c r="C34" i="12" l="1"/>
  <c r="C27" i="12"/>
  <c r="C23" i="12" s="1"/>
  <c r="G67" i="14"/>
  <c r="F67" i="14"/>
  <c r="F75" i="13"/>
  <c r="G75" i="13"/>
  <c r="F34" i="12" l="1"/>
  <c r="F77" i="13"/>
  <c r="G3" i="13"/>
  <c r="F69" i="14"/>
  <c r="I69" i="14" s="1"/>
  <c r="F3" i="13"/>
  <c r="C29" i="12" l="1"/>
  <c r="C11" i="12"/>
  <c r="F36" i="12" l="1"/>
  <c r="G13" i="7"/>
  <c r="F13" i="7"/>
  <c r="F15" i="7" l="1"/>
  <c r="I81" i="13" l="1"/>
  <c r="I82" i="13" s="1"/>
  <c r="J82" i="13" s="1"/>
  <c r="C44" i="12"/>
  <c r="C36" i="12" l="1"/>
  <c r="G36" i="12" s="1"/>
  <c r="C37" i="12"/>
  <c r="C45" i="12" l="1"/>
  <c r="C47" i="12" s="1"/>
</calcChain>
</file>

<file path=xl/sharedStrings.xml><?xml version="1.0" encoding="utf-8"?>
<sst xmlns="http://schemas.openxmlformats.org/spreadsheetml/2006/main" count="627" uniqueCount="178">
  <si>
    <t>STT</t>
  </si>
  <si>
    <t>Ngày tháng</t>
  </si>
  <si>
    <t>Nội dung</t>
  </si>
  <si>
    <t>Phân mục</t>
  </si>
  <si>
    <t>Thu</t>
  </si>
  <si>
    <t>Chi</t>
  </si>
  <si>
    <t>thu lãi ngân hàng</t>
  </si>
  <si>
    <t>thu khác</t>
  </si>
  <si>
    <t>chi học bổng</t>
  </si>
  <si>
    <t>chi hỗ trợ</t>
  </si>
  <si>
    <t>chi quản lý quỹ</t>
  </si>
  <si>
    <t>chi khác</t>
  </si>
  <si>
    <t>chi ngoài</t>
  </si>
  <si>
    <t>thu tài trợ</t>
  </si>
  <si>
    <t>Lương</t>
  </si>
  <si>
    <t>Tiểu mục</t>
  </si>
  <si>
    <t>Hoàng Văn Tú</t>
  </si>
  <si>
    <t>Hoàng Thị Thúy Ngần</t>
  </si>
  <si>
    <t>Đặng Thị Nhung</t>
  </si>
  <si>
    <t>Nguyễn Thúy Hiền</t>
  </si>
  <si>
    <t>Tô Khánh Linh</t>
  </si>
  <si>
    <t>Trần Thùy Dương</t>
  </si>
  <si>
    <t>TM nộp</t>
  </si>
  <si>
    <t>Hoàng Thị Duyên</t>
  </si>
  <si>
    <t>Trần Hoàng Nhi</t>
  </si>
  <si>
    <t>Đặng Thị Thùy Trang</t>
  </si>
  <si>
    <t>Nguyễn Vũ Mai Anh</t>
  </si>
  <si>
    <t>CT giữa 2 NH</t>
  </si>
  <si>
    <t>trường LHP</t>
  </si>
  <si>
    <t>Trần Thị Liên</t>
  </si>
  <si>
    <t>chi truyền thông</t>
  </si>
  <si>
    <t>tên miền</t>
  </si>
  <si>
    <t>Nguyễn Thành Công</t>
  </si>
  <si>
    <t>Phí NH</t>
  </si>
  <si>
    <t>Cộng phát sinh năm 2023</t>
  </si>
  <si>
    <t>Số dư 31/12/2022</t>
  </si>
  <si>
    <t>Số dư 31/12/2023</t>
  </si>
  <si>
    <t>Thuế</t>
  </si>
  <si>
    <t>BẢNG KÊ THEO DÕI TIỀN GỬI NGÂN HÀNG</t>
  </si>
  <si>
    <t>TK MB HOÀN KIẾM- STK: 12586599</t>
  </si>
  <si>
    <t>SỔ TIẾT KIỆM</t>
  </si>
  <si>
    <t>BẢNG KÊ THEO DÕI TK TIỀN MẶT</t>
  </si>
  <si>
    <t>CỘNG HÒA XÃ HỘI CHỦ NGHĨA VIỆT NAM</t>
  </si>
  <si>
    <t>Độc lập- Tự do- Hạnh phúc</t>
  </si>
  <si>
    <t>Các khoản mục</t>
  </si>
  <si>
    <t>Số tiền (VNĐ)</t>
  </si>
  <si>
    <t>Trong đó</t>
  </si>
  <si>
    <t>Số tiền (USD)</t>
  </si>
  <si>
    <t>Tỷ giá</t>
  </si>
  <si>
    <t>I</t>
  </si>
  <si>
    <t xml:space="preserve">Gửi STK tại An Bình </t>
  </si>
  <si>
    <t>Số dư TK MB (TK VNĐ)</t>
  </si>
  <si>
    <t>Số dư TK VCB (TK VNĐ)</t>
  </si>
  <si>
    <t>Số dư TK Bidv (TK VNĐ)</t>
  </si>
  <si>
    <t>Số dư TK An Bình (TK VNĐ)</t>
  </si>
  <si>
    <t>Khoản tạm ứng phải thu</t>
  </si>
  <si>
    <t>Số dư quỹ Tiền mặt</t>
  </si>
  <si>
    <t>II</t>
  </si>
  <si>
    <t>CÁC KHOẢN THU</t>
  </si>
  <si>
    <t>TỒN ĐẦU KỲ</t>
  </si>
  <si>
    <t>Thu từ tiền lãi và thu khác (MS4)</t>
  </si>
  <si>
    <t>Thu từ hoạt động tài chính (chênh lệch tỷ giá)</t>
  </si>
  <si>
    <t>III</t>
  </si>
  <si>
    <t>CÁC KHOẢN CHI</t>
  </si>
  <si>
    <t>Chi hoạt động quản lý quỹ (MS8)</t>
  </si>
  <si>
    <t>Chi phí hoạt động tài chính (chênh lệch tỷ giá)</t>
  </si>
  <si>
    <t>IV</t>
  </si>
  <si>
    <t>SỐ DƯ CUỐI KỲ (IV=I+II-III)</t>
  </si>
  <si>
    <t>QUÝ HỖ TRỢ  PHÁT TRIỂN</t>
  </si>
  <si>
    <t xml:space="preserve">   TÀI NĂNG THÀNH NAM</t>
  </si>
  <si>
    <t>V</t>
  </si>
  <si>
    <t>Số dư 31/12/2021</t>
  </si>
  <si>
    <t>TK VCB Bắc Hà Nội- PGD Phạm Hồng Thái- 6618181818</t>
  </si>
  <si>
    <t>vcb</t>
  </si>
  <si>
    <t>bidv</t>
  </si>
  <si>
    <t>mb</t>
  </si>
  <si>
    <t>AN BÌNH</t>
  </si>
  <si>
    <t>TIỀN MẶT</t>
  </si>
  <si>
    <t>BÁO CÁO TÀI CHÍNH QUỸ HỖ TRỢ PHÁT TRIỂN TÀI NĂNG THÀNH NAM</t>
  </si>
  <si>
    <t>tiền mặt</t>
  </si>
  <si>
    <t>Nguyễn Huy Thắng chuyển tiền đóng góp vốn</t>
  </si>
  <si>
    <t>Vốn góp thành lập</t>
  </si>
  <si>
    <t>VỐN THÀNH LẬP  NĂM 2021</t>
  </si>
  <si>
    <t>Thu phí  QLTK</t>
  </si>
  <si>
    <t>Trần Thọ Đạt đóng góp thành lập quỹ</t>
  </si>
  <si>
    <t>Phạm Viết Khoa góp vốn thành lập quỹ</t>
  </si>
  <si>
    <t xml:space="preserve">Lãi tiền gửi VCB </t>
  </si>
  <si>
    <t>Nộp tiền tài khoản</t>
  </si>
  <si>
    <t>TM rút</t>
  </si>
  <si>
    <t>Phạm Ngọc Thanh nộp vốn thành lập quỹ</t>
  </si>
  <si>
    <t>Thanh toán phầm mềm kế toán oneSIMPLY Thiên Long theo HĐ số 210826-001/AO</t>
  </si>
  <si>
    <t>Lương Hải tháng 7/2021</t>
  </si>
  <si>
    <t>Thu phí dịch vụ SMS tháng 7/2021 -sdt: 0903197786-VCB</t>
  </si>
  <si>
    <t>Thu phí dịch vụ SMS tháng 7/2021-sdt: 0912482028 VCB</t>
  </si>
  <si>
    <t>Thu phí dịch vụ SMS tháng 7/2021-sdt :0983639199 VCB</t>
  </si>
  <si>
    <t>Xây dựng trang web</t>
  </si>
  <si>
    <t>Phí đăng ký chữ ký số</t>
  </si>
  <si>
    <t>Lương Hải tháng 8/2021</t>
  </si>
  <si>
    <t>Thu phí dịch vụ SMS tháng 8/2021 -sdt: 0903197786-VCB</t>
  </si>
  <si>
    <t>Thu phí dịch vụ SMS tháng 8/2021-sdt: 0912482028 VCB</t>
  </si>
  <si>
    <t>Thu phí dịch vụ SMS tháng 8/2021-sdt :0983639199 VCB</t>
  </si>
  <si>
    <t>Lương Hải tháng 9/2021</t>
  </si>
  <si>
    <t>Chi học bổng cho Hoàng Thị Duyên Tháng 9/2021</t>
  </si>
  <si>
    <t>Chi học bổng cho Đặng Thị Thùy Trang tháng 9/2021</t>
  </si>
  <si>
    <t>Chi học bổng cho Nguyễn Vũ Mai anh tháng 9/2021</t>
  </si>
  <si>
    <t>Thu phí dịch vụ SMS tháng 9/2021 -sdt: 0903197786-VCB</t>
  </si>
  <si>
    <t>Thu phí dịch vụ SMS tháng 9/2021-sdt: 0912482028 VCB</t>
  </si>
  <si>
    <t>Thu phí dịch vụ SMS tháng 9/2021-sdt :0983639199 VCB</t>
  </si>
  <si>
    <t>Trần Thị Thanh Hải rút tiền VCB nhập quỹ séc BN463271</t>
  </si>
  <si>
    <t>Nộp thuế TNCN quý 2 năm 2021</t>
  </si>
  <si>
    <t>Lương Hải tháng 10/2021</t>
  </si>
  <si>
    <t>Chi học bổng cho Nguyễn Vũ Mai anh tháng 10/2021</t>
  </si>
  <si>
    <t>Chi học bổng cho Đặng Thị Thùy Trang tháng 10/2021</t>
  </si>
  <si>
    <t>Chi học bổng cho Hoàng Thị Duyên Tháng 10/2021</t>
  </si>
  <si>
    <t>Thu phí dịch vụ SMS tháng 10/2021 -sdt: 0903197786-VCB</t>
  </si>
  <si>
    <t>Thu phí dịch vụ SMS tháng 10/2021-sdt: 0912482028 VCB</t>
  </si>
  <si>
    <t>Thu phí dịch vụ SMS tháng 10/2021-sdt :0983639199 VCB</t>
  </si>
  <si>
    <t>Chi học bổng cho Nguyễn Vũ Mai anh tháng 11/2021</t>
  </si>
  <si>
    <t>Lương Hải tháng 11/2021</t>
  </si>
  <si>
    <t>Chi học bổng cho Đặng Thị Thùy Trang tháng 11/2021</t>
  </si>
  <si>
    <t>Học bổng cho Tô Khánh Linh tháng 9,10,11 năm 2021</t>
  </si>
  <si>
    <t>Chi học bổng cho Hoàng Thị Duyên Tháng 11/2021</t>
  </si>
  <si>
    <t>Chi học bổng cho Trần Hoàng Nhi tháng 9,10,11 năm 2921</t>
  </si>
  <si>
    <t>Thanh toán dịch vụ sản xuất video clip theo HĐ số 2609/2021/HDDV/TN-NH</t>
  </si>
  <si>
    <t>Thu phí dịch vụ SMS tháng 11/2021 -sdt: 0903197786-VCB</t>
  </si>
  <si>
    <t>Thu phí dịch vụ SMS tháng 11/2021-sdt: 0912482028 VCB</t>
  </si>
  <si>
    <t>Thu phí dịch vụ SMS tháng 11/2021-sdt :0983639199 VCB</t>
  </si>
  <si>
    <t>Nộp thuế TNCN quý 3 năm 2021</t>
  </si>
  <si>
    <t>Lương Hải tháng 12/2021</t>
  </si>
  <si>
    <t>Chi học bổng cho Đặng Thị Thùy Trang tháng 12/2021</t>
  </si>
  <si>
    <t>Chi học bổng cho Hoàng Thị Duyên Tháng 12/2021</t>
  </si>
  <si>
    <t>Chi học bổng cho Trần Hoàng Nhi tháng 12 năm 2921</t>
  </si>
  <si>
    <t>Học bổng cho Tô Khánh Linh tháng 12 năm 2021</t>
  </si>
  <si>
    <t>Chi học bổng cho Nguyễn Vũ Mai Anh tháng 12/2021</t>
  </si>
  <si>
    <t xml:space="preserve"> Tổng cộng phát sinh 2021</t>
  </si>
  <si>
    <t>Số dư vcb 21/06/2021</t>
  </si>
  <si>
    <t>Số dư 31/12/20221</t>
  </si>
  <si>
    <t>Cộng phát sinh năm 2021</t>
  </si>
  <si>
    <t>Số dư 31/12/2020</t>
  </si>
  <si>
    <t>Tạm ứng cho ông Thanh chi hoạt động quỹ trước khi đăng ký</t>
  </si>
  <si>
    <t>Ứng trước</t>
  </si>
  <si>
    <t>Hoàn trả ông Thanh tiền hoạt động quỹ trước khi đăng ký</t>
  </si>
  <si>
    <t>BANK SUMMARY - 2020 &amp; 2021</t>
  </si>
  <si>
    <t>Nhận tài trợ</t>
  </si>
  <si>
    <t>Lãi NH</t>
  </si>
  <si>
    <t>Học bổng</t>
  </si>
  <si>
    <t>Văn phòng phẩm</t>
  </si>
  <si>
    <t xml:space="preserve">Phí dịch vụ thuê ngoài </t>
  </si>
  <si>
    <t>Chi phí khác</t>
  </si>
  <si>
    <t>Opening Bal</t>
  </si>
  <si>
    <t>Total</t>
  </si>
  <si>
    <t>Tổng thu</t>
  </si>
  <si>
    <t>Tổng chi</t>
  </si>
  <si>
    <t>Chi hoạt động quỹ trước thời điểm đăng ký: có bảng kê</t>
  </si>
  <si>
    <t>Vốn thành lập</t>
  </si>
  <si>
    <t>Vay Tạm ứng  ông Thanh chi hoạt động quỹ trước khi đăng ký</t>
  </si>
  <si>
    <t>a</t>
  </si>
  <si>
    <t>Chi tiết số dư tại các tài khoản:</t>
  </si>
  <si>
    <t>b</t>
  </si>
  <si>
    <t>Chi tiết số dư theo dõi theo các đầu mục:</t>
  </si>
  <si>
    <t xml:space="preserve"> -Số dư vốn thành lập:</t>
  </si>
  <si>
    <t xml:space="preserve"> - Số dư hoạt động quỹ:</t>
  </si>
  <si>
    <t>chi khen thưởng</t>
  </si>
  <si>
    <t>chi thầy cô giáo</t>
  </si>
  <si>
    <t>chi phát triển tài năng</t>
  </si>
  <si>
    <t>Chi Khen thưởng HS tài năng</t>
  </si>
  <si>
    <t>Chi học bổng hỗ trợ</t>
  </si>
  <si>
    <t>Chi hỗ trợ thầy cô giáo</t>
  </si>
  <si>
    <t>Chị hoạt động hỗ trợ phát triển tài năng</t>
  </si>
  <si>
    <t>NĂM 2021</t>
  </si>
  <si>
    <t>Vốn góp Hội đồng sáng lập Quỹ</t>
  </si>
  <si>
    <t>Năm 2021</t>
  </si>
  <si>
    <t>Năm 2022</t>
  </si>
  <si>
    <t>Năm 2023</t>
  </si>
  <si>
    <t>Thu từ tài trợ doanh nghiệp</t>
  </si>
  <si>
    <t>Thu từ tài trợ tập thể, cá nhân</t>
  </si>
  <si>
    <t xml:space="preserve">Thu từ doanh nghiệp tài trợ </t>
  </si>
  <si>
    <t xml:space="preserve">Thu từ tập thể,cá nhân tài trợ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</si>
</sst>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i/>
      <sz val="12"/>
      <color theme="1"/>
      <name val="Times New Roman"/>
      <family val="1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i/>
      <sz val="12"/>
      <color theme="1"/>
      <name val="Times New Roman"/>
      <family val="1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14" fontId="1" fillId="0" borderId="1" xfId="0" applyNumberFormat="1" applyFont="1" applyBorder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14" fontId="1" fillId="2" borderId="1" xfId="0" applyNumberFormat="1" applyFont="1" applyFill="1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0" fontId="2" fillId="0" borderId="1" xfId="0" applyFont="1" applyBorder="1"/>
    <xf numFmtId="3" fontId="2" fillId="0" borderId="1" xfId="0" applyNumberFormat="1" applyFont="1" applyBorder="1"/>
    <xf numFmtId="0" fontId="2" fillId="0" borderId="0" xfId="0" applyFont="1"/>
    <xf numFmtId="3" fontId="2" fillId="0" borderId="0" xfId="0" applyNumberFormat="1" applyFont="1"/>
    <xf numFmtId="164" fontId="1" fillId="0" borderId="0" xfId="1" applyNumberFormat="1" applyFont="1"/>
    <xf numFmtId="164" fontId="1" fillId="0" borderId="0" xfId="0" applyNumberFormat="1" applyFont="1"/>
    <xf numFmtId="0" fontId="1" fillId="2" borderId="1" xfId="0" applyFont="1" applyFill="1" applyBorder="1" applyAlignment="1">
      <alignment wrapText="1"/>
    </xf>
    <xf numFmtId="3" fontId="4" fillId="0" borderId="1" xfId="0" applyNumberFormat="1" applyFont="1" applyBorder="1"/>
    <xf numFmtId="0" fontId="5" fillId="0" borderId="0" xfId="0" applyFont="1"/>
    <xf numFmtId="0" fontId="6" fillId="0" borderId="0" xfId="0" applyFont="1"/>
    <xf numFmtId="164" fontId="2" fillId="0" borderId="0" xfId="1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/>
    <xf numFmtId="3" fontId="4" fillId="2" borderId="1" xfId="0" applyNumberFormat="1" applyFont="1" applyFill="1" applyBorder="1"/>
    <xf numFmtId="0" fontId="2" fillId="0" borderId="0" xfId="0" applyFont="1" applyAlignment="1">
      <alignment horizontal="center"/>
    </xf>
    <xf numFmtId="164" fontId="0" fillId="0" borderId="0" xfId="1" applyNumberFormat="1" applyFont="1"/>
    <xf numFmtId="0" fontId="9" fillId="0" borderId="1" xfId="0" applyFont="1" applyBorder="1"/>
    <xf numFmtId="0" fontId="2" fillId="0" borderId="1" xfId="0" applyFont="1" applyBorder="1" applyAlignment="1">
      <alignment wrapText="1"/>
    </xf>
    <xf numFmtId="3" fontId="9" fillId="0" borderId="1" xfId="0" applyNumberFormat="1" applyFont="1" applyBorder="1"/>
    <xf numFmtId="3" fontId="9" fillId="3" borderId="1" xfId="0" applyNumberFormat="1" applyFont="1" applyFill="1" applyBorder="1"/>
    <xf numFmtId="164" fontId="9" fillId="0" borderId="1" xfId="1" applyNumberFormat="1" applyFont="1" applyBorder="1"/>
    <xf numFmtId="164" fontId="10" fillId="0" borderId="1" xfId="1" applyNumberFormat="1" applyFont="1" applyFill="1" applyBorder="1"/>
    <xf numFmtId="0" fontId="0" fillId="0" borderId="1" xfId="0" applyBorder="1"/>
    <xf numFmtId="0" fontId="13" fillId="0" borderId="1" xfId="0" applyFont="1" applyBorder="1" applyAlignment="1">
      <alignment vertical="center"/>
    </xf>
    <xf numFmtId="14" fontId="14" fillId="0" borderId="1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0" borderId="1" xfId="1" applyNumberFormat="1" applyFont="1" applyBorder="1"/>
    <xf numFmtId="0" fontId="0" fillId="2" borderId="1" xfId="0" applyFill="1" applyBorder="1"/>
    <xf numFmtId="164" fontId="9" fillId="2" borderId="1" xfId="1" applyNumberFormat="1" applyFont="1" applyFill="1" applyBorder="1"/>
    <xf numFmtId="3" fontId="5" fillId="2" borderId="1" xfId="0" applyNumberFormat="1" applyFont="1" applyFill="1" applyBorder="1"/>
    <xf numFmtId="165" fontId="0" fillId="0" borderId="1" xfId="1" applyNumberFormat="1" applyFont="1" applyBorder="1"/>
    <xf numFmtId="0" fontId="13" fillId="2" borderId="1" xfId="0" applyFont="1" applyFill="1" applyBorder="1" applyAlignment="1">
      <alignment horizontal="center" vertical="center"/>
    </xf>
    <xf numFmtId="164" fontId="13" fillId="2" borderId="1" xfId="1" applyNumberFormat="1" applyFont="1" applyFill="1" applyBorder="1"/>
    <xf numFmtId="164" fontId="2" fillId="0" borderId="0" xfId="0" applyNumberFormat="1" applyFont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164" fontId="16" fillId="2" borderId="1" xfId="1" applyNumberFormat="1" applyFont="1" applyFill="1" applyBorder="1"/>
    <xf numFmtId="164" fontId="17" fillId="2" borderId="1" xfId="1" applyNumberFormat="1" applyFont="1" applyFill="1" applyBorder="1"/>
    <xf numFmtId="9" fontId="1" fillId="0" borderId="0" xfId="3" applyFont="1"/>
    <xf numFmtId="3" fontId="18" fillId="4" borderId="1" xfId="0" applyNumberFormat="1" applyFont="1" applyFill="1" applyBorder="1"/>
    <xf numFmtId="0" fontId="15" fillId="4" borderId="1" xfId="0" applyFont="1" applyFill="1" applyBorder="1"/>
    <xf numFmtId="3" fontId="15" fillId="4" borderId="1" xfId="0" applyNumberFormat="1" applyFont="1" applyFill="1" applyBorder="1"/>
    <xf numFmtId="0" fontId="18" fillId="4" borderId="1" xfId="0" applyFont="1" applyFill="1" applyBorder="1" applyAlignment="1">
      <alignment vertical="center" wrapText="1"/>
    </xf>
    <xf numFmtId="0" fontId="4" fillId="0" borderId="1" xfId="0" applyFont="1" applyBorder="1"/>
    <xf numFmtId="14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center"/>
    </xf>
    <xf numFmtId="0" fontId="1" fillId="0" borderId="0" xfId="0" applyFont="1" applyBorder="1"/>
    <xf numFmtId="164" fontId="2" fillId="0" borderId="0" xfId="1" applyNumberFormat="1" applyFont="1"/>
    <xf numFmtId="164" fontId="1" fillId="0" borderId="1" xfId="1" applyNumberFormat="1" applyFont="1" applyBorder="1"/>
    <xf numFmtId="164" fontId="2" fillId="0" borderId="1" xfId="1" applyNumberFormat="1" applyFont="1" applyBorder="1"/>
    <xf numFmtId="164" fontId="2" fillId="4" borderId="1" xfId="1" applyNumberFormat="1" applyFont="1" applyFill="1" applyBorder="1"/>
    <xf numFmtId="164" fontId="1" fillId="4" borderId="1" xfId="1" applyNumberFormat="1" applyFont="1" applyFill="1" applyBorder="1"/>
    <xf numFmtId="3" fontId="5" fillId="4" borderId="1" xfId="0" applyNumberFormat="1" applyFont="1" applyFill="1" applyBorder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11" fillId="2" borderId="1" xfId="0" applyFont="1" applyFill="1" applyBorder="1" applyAlignment="1">
      <alignment vertical="center"/>
    </xf>
    <xf numFmtId="39" fontId="12" fillId="0" borderId="1" xfId="2" applyNumberFormat="1" applyFont="1" applyBorder="1" applyAlignment="1">
      <alignment horizontal="center" vertical="center" wrapText="1"/>
    </xf>
    <xf numFmtId="39" fontId="12" fillId="0" borderId="1" xfId="2" applyNumberFormat="1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 xr:uid="{3C46E7A8-4CF1-4B55-A5AC-9BAAA858E1BD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180975</xdr:rowOff>
    </xdr:from>
    <xdr:to>
      <xdr:col>7</xdr:col>
      <xdr:colOff>19050</xdr:colOff>
      <xdr:row>35</xdr:row>
      <xdr:rowOff>9525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44D6292-4195-E31A-2A2A-FC094ACA91FB}"/>
            </a:ext>
          </a:extLst>
        </xdr:cNvPr>
        <xdr:cNvSpPr/>
      </xdr:nvSpPr>
      <xdr:spPr>
        <a:xfrm>
          <a:off x="0" y="4514850"/>
          <a:ext cx="8220075" cy="3629025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u&#7929;%20L&#234;%20H&#7891;ng%20Phong%202022-%20Hi&#7873;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Qu&#7929;%20L&#234;%20H&#7891;ng%20Phong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ÁO CÁO TC 2022"/>
      <sheetName val="MB 2022"/>
      <sheetName val="vcb 2022"/>
      <sheetName val="bidv 2022"/>
      <sheetName val="an bình"/>
      <sheetName val="tiền mặt"/>
      <sheetName val="TH NH+TM "/>
      <sheetName val="Sheet2"/>
    </sheetNames>
    <sheetDataSet>
      <sheetData sheetId="0">
        <row r="9">
          <cell r="C9">
            <v>6500000000</v>
          </cell>
        </row>
        <row r="10">
          <cell r="C10">
            <v>6500000000</v>
          </cell>
        </row>
        <row r="11">
          <cell r="C11">
            <v>5832596124</v>
          </cell>
        </row>
        <row r="12">
          <cell r="C12">
            <v>5832596124</v>
          </cell>
        </row>
        <row r="13">
          <cell r="C13"/>
        </row>
        <row r="14">
          <cell r="C14"/>
        </row>
        <row r="15">
          <cell r="C15"/>
        </row>
        <row r="16">
          <cell r="C16">
            <v>5832596124</v>
          </cell>
        </row>
        <row r="17">
          <cell r="C17"/>
        </row>
        <row r="18">
          <cell r="C18"/>
        </row>
        <row r="19">
          <cell r="C19">
            <v>0</v>
          </cell>
        </row>
        <row r="20">
          <cell r="C20">
            <v>5832596124</v>
          </cell>
        </row>
        <row r="21">
          <cell r="C21">
            <v>6500000000</v>
          </cell>
        </row>
        <row r="22">
          <cell r="C22">
            <v>-667403876</v>
          </cell>
        </row>
        <row r="23">
          <cell r="C23">
            <v>3530162301</v>
          </cell>
        </row>
        <row r="24">
          <cell r="C24"/>
        </row>
        <row r="25">
          <cell r="C25">
            <v>2010000000</v>
          </cell>
        </row>
        <row r="26">
          <cell r="C26">
            <v>1512432828</v>
          </cell>
        </row>
        <row r="27">
          <cell r="C27">
            <v>7729473</v>
          </cell>
        </row>
        <row r="28">
          <cell r="C28"/>
        </row>
        <row r="29">
          <cell r="C29">
            <v>2153367259</v>
          </cell>
        </row>
        <row r="30">
          <cell r="C30">
            <v>581107800</v>
          </cell>
        </row>
        <row r="31">
          <cell r="C31">
            <v>313051160</v>
          </cell>
        </row>
        <row r="32">
          <cell r="C32">
            <v>200000000</v>
          </cell>
        </row>
        <row r="33">
          <cell r="C33">
            <v>854867549</v>
          </cell>
        </row>
        <row r="34">
          <cell r="C34">
            <v>204340750</v>
          </cell>
        </row>
        <row r="35">
          <cell r="C35"/>
        </row>
        <row r="36">
          <cell r="C36">
            <v>7209391166</v>
          </cell>
        </row>
        <row r="37">
          <cell r="C37">
            <v>7209391166</v>
          </cell>
        </row>
        <row r="38">
          <cell r="C38">
            <v>7000000000</v>
          </cell>
        </row>
        <row r="39">
          <cell r="C39">
            <v>1870902</v>
          </cell>
        </row>
        <row r="40">
          <cell r="C40">
            <v>61020327</v>
          </cell>
        </row>
        <row r="41">
          <cell r="C41">
            <v>101946774</v>
          </cell>
        </row>
        <row r="42">
          <cell r="C42">
            <v>44553163</v>
          </cell>
        </row>
        <row r="43">
          <cell r="C43"/>
        </row>
        <row r="44">
          <cell r="C44">
            <v>0</v>
          </cell>
        </row>
        <row r="45">
          <cell r="C45">
            <v>7209391166</v>
          </cell>
        </row>
        <row r="46">
          <cell r="C46">
            <v>6500000000</v>
          </cell>
        </row>
        <row r="47">
          <cell r="C47">
            <v>709391166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ÁO CÁO TC 2023 - RV"/>
      <sheetName val="MB 2023"/>
      <sheetName val="vcb 2023"/>
      <sheetName val="bidv"/>
      <sheetName val="an bình"/>
      <sheetName val="T.H NH"/>
      <sheetName val="TH NH+TM"/>
      <sheetName val="tiền mặt"/>
      <sheetName val="Sheet2"/>
    </sheetNames>
    <sheetDataSet>
      <sheetData sheetId="0">
        <row r="9">
          <cell r="C9">
            <v>6500000000</v>
          </cell>
        </row>
        <row r="10">
          <cell r="C10">
            <v>6500000000</v>
          </cell>
        </row>
        <row r="11">
          <cell r="C11">
            <v>7209391166</v>
          </cell>
        </row>
        <row r="12">
          <cell r="C12">
            <v>7209391166</v>
          </cell>
        </row>
        <row r="13">
          <cell r="C13">
            <v>7000000000</v>
          </cell>
        </row>
        <row r="14">
          <cell r="C14">
            <v>61020327</v>
          </cell>
        </row>
        <row r="15">
          <cell r="C15">
            <v>101946774</v>
          </cell>
        </row>
        <row r="16">
          <cell r="C16">
            <v>44553163</v>
          </cell>
        </row>
        <row r="17">
          <cell r="C17">
            <v>1870902</v>
          </cell>
        </row>
        <row r="18">
          <cell r="C18">
            <v>0</v>
          </cell>
        </row>
        <row r="19">
          <cell r="C19"/>
        </row>
        <row r="20">
          <cell r="C20">
            <v>7209391166</v>
          </cell>
        </row>
        <row r="21">
          <cell r="C21">
            <v>6500000000</v>
          </cell>
        </row>
        <row r="22">
          <cell r="C22">
            <v>709391166</v>
          </cell>
        </row>
        <row r="23">
          <cell r="C23">
            <v>472665231</v>
          </cell>
        </row>
        <row r="24">
          <cell r="C24"/>
        </row>
        <row r="25">
          <cell r="C25">
            <v>18450000</v>
          </cell>
        </row>
        <row r="26">
          <cell r="C26">
            <v>10000000</v>
          </cell>
        </row>
        <row r="27">
          <cell r="C27">
            <v>444215231</v>
          </cell>
        </row>
        <row r="28">
          <cell r="C28">
            <v>0</v>
          </cell>
        </row>
        <row r="29">
          <cell r="C29">
            <v>1395476388</v>
          </cell>
        </row>
        <row r="30">
          <cell r="C30">
            <v>473000000</v>
          </cell>
        </row>
        <row r="31">
          <cell r="C31">
            <v>170000000</v>
          </cell>
        </row>
        <row r="32">
          <cell r="C32">
            <v>200000000</v>
          </cell>
        </row>
        <row r="33">
          <cell r="C33">
            <v>426045000</v>
          </cell>
        </row>
        <row r="34">
          <cell r="C34">
            <v>126431388</v>
          </cell>
        </row>
        <row r="35">
          <cell r="C35">
            <v>0</v>
          </cell>
        </row>
        <row r="36">
          <cell r="C36">
            <v>6286580009</v>
          </cell>
        </row>
        <row r="37">
          <cell r="C37">
            <v>6286580009</v>
          </cell>
        </row>
        <row r="38">
          <cell r="C38">
            <v>5700000000</v>
          </cell>
        </row>
        <row r="39">
          <cell r="C39">
            <v>79830405</v>
          </cell>
        </row>
        <row r="40">
          <cell r="C40">
            <v>4122555</v>
          </cell>
        </row>
        <row r="41">
          <cell r="C41">
            <v>48422333</v>
          </cell>
        </row>
        <row r="42">
          <cell r="C42">
            <v>444939716</v>
          </cell>
        </row>
        <row r="43">
          <cell r="C43">
            <v>0</v>
          </cell>
        </row>
        <row r="44">
          <cell r="C44">
            <v>9265000</v>
          </cell>
        </row>
        <row r="45">
          <cell r="C45">
            <v>6286580009</v>
          </cell>
        </row>
        <row r="46">
          <cell r="C46">
            <v>6500000000</v>
          </cell>
        </row>
        <row r="47">
          <cell r="C47">
            <v>-213419991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95A10-D4D4-42DA-8A50-40B267CF0A3F}">
  <dimension ref="A1:BX223"/>
  <sheetViews>
    <sheetView tabSelected="1" workbookViewId="0">
      <selection activeCell="E21" sqref="E21"/>
    </sheetView>
  </sheetViews>
  <sheetFormatPr defaultRowHeight="15" x14ac:dyDescent="0.25"/>
  <cols>
    <col min="2" max="2" width="48.28515625" customWidth="1"/>
    <col min="3" max="3" width="21" customWidth="1"/>
    <col min="4" max="4" width="14.42578125" customWidth="1"/>
    <col min="5" max="5" width="15.28515625" customWidth="1"/>
    <col min="6" max="6" width="14.28515625" bestFit="1" customWidth="1"/>
    <col min="7" max="7" width="15.7109375" customWidth="1"/>
  </cols>
  <sheetData>
    <row r="1" spans="1:76" ht="15.75" x14ac:dyDescent="0.25">
      <c r="A1" s="73" t="s">
        <v>68</v>
      </c>
      <c r="B1" s="73"/>
      <c r="C1" s="20" t="s">
        <v>42</v>
      </c>
      <c r="D1" s="20"/>
      <c r="E1" s="20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</row>
    <row r="2" spans="1:76" ht="15.75" x14ac:dyDescent="0.25">
      <c r="A2" s="73" t="s">
        <v>69</v>
      </c>
      <c r="B2" s="73"/>
      <c r="C2" s="74" t="s">
        <v>43</v>
      </c>
      <c r="D2" s="74"/>
      <c r="E2" s="7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</row>
    <row r="3" spans="1:76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</row>
    <row r="4" spans="1:76" ht="15.75" x14ac:dyDescent="0.25">
      <c r="A4" s="77" t="s">
        <v>78</v>
      </c>
      <c r="B4" s="77"/>
      <c r="C4" s="77"/>
      <c r="D4" s="77"/>
      <c r="E4" s="77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</row>
    <row r="5" spans="1:76" ht="15.75" x14ac:dyDescent="0.25">
      <c r="A5" s="77" t="s">
        <v>169</v>
      </c>
      <c r="B5" s="77"/>
      <c r="C5" s="77"/>
      <c r="D5" s="77"/>
      <c r="E5" s="77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</row>
    <row r="6" spans="1:76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</row>
    <row r="7" spans="1:76" ht="15.75" x14ac:dyDescent="0.25">
      <c r="A7" s="75" t="s">
        <v>0</v>
      </c>
      <c r="B7" s="75" t="s">
        <v>44</v>
      </c>
      <c r="C7" s="75" t="s">
        <v>45</v>
      </c>
      <c r="D7" s="76" t="s">
        <v>46</v>
      </c>
      <c r="E7" s="76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</row>
    <row r="8" spans="1:76" ht="31.5" x14ac:dyDescent="0.25">
      <c r="A8" s="75"/>
      <c r="B8" s="75"/>
      <c r="C8" s="75"/>
      <c r="D8" s="23" t="s">
        <v>47</v>
      </c>
      <c r="E8" s="23" t="s">
        <v>48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</row>
    <row r="9" spans="1:76" ht="15.75" x14ac:dyDescent="0.25">
      <c r="A9" s="24" t="s">
        <v>49</v>
      </c>
      <c r="B9" s="25" t="s">
        <v>82</v>
      </c>
      <c r="C9" s="26">
        <v>6500000000</v>
      </c>
      <c r="D9" s="23"/>
      <c r="E9" s="23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</row>
    <row r="10" spans="1:76" ht="15.75" x14ac:dyDescent="0.25">
      <c r="A10" s="61"/>
      <c r="B10" s="63" t="s">
        <v>170</v>
      </c>
      <c r="C10" s="64">
        <v>6500000000</v>
      </c>
      <c r="D10" s="23"/>
      <c r="E10" s="2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</row>
    <row r="11" spans="1:76" ht="15.75" x14ac:dyDescent="0.25">
      <c r="A11" s="3" t="s">
        <v>57</v>
      </c>
      <c r="B11" s="11" t="s">
        <v>59</v>
      </c>
      <c r="C11" s="12">
        <f>SUM(C13:C19)</f>
        <v>0</v>
      </c>
      <c r="D11" s="4"/>
      <c r="E11" s="4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</row>
    <row r="12" spans="1:76" ht="15.75" x14ac:dyDescent="0.25">
      <c r="A12" s="62" t="s">
        <v>156</v>
      </c>
      <c r="B12" s="11" t="s">
        <v>157</v>
      </c>
      <c r="C12" s="12"/>
      <c r="D12" s="4"/>
      <c r="E12" s="4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</row>
    <row r="13" spans="1:76" ht="15.75" x14ac:dyDescent="0.25">
      <c r="A13" s="22">
        <v>1</v>
      </c>
      <c r="B13" s="4" t="s">
        <v>50</v>
      </c>
      <c r="C13" s="7"/>
      <c r="D13" s="4"/>
      <c r="E13" s="4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</row>
    <row r="14" spans="1:76" ht="15.75" x14ac:dyDescent="0.25">
      <c r="A14" s="22">
        <v>2</v>
      </c>
      <c r="B14" s="4" t="s">
        <v>54</v>
      </c>
      <c r="C14" s="7"/>
      <c r="D14" s="4"/>
      <c r="E14" s="4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</row>
    <row r="15" spans="1:76" ht="15.75" x14ac:dyDescent="0.25">
      <c r="A15" s="22">
        <v>3</v>
      </c>
      <c r="B15" s="4" t="s">
        <v>51</v>
      </c>
      <c r="C15" s="7"/>
      <c r="D15" s="4"/>
      <c r="E15" s="4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</row>
    <row r="16" spans="1:76" ht="15.75" x14ac:dyDescent="0.25">
      <c r="A16" s="22">
        <v>4</v>
      </c>
      <c r="B16" s="4" t="s">
        <v>52</v>
      </c>
      <c r="C16" s="7">
        <v>0</v>
      </c>
      <c r="D16" s="4"/>
      <c r="E16" s="4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</row>
    <row r="17" spans="1:76" ht="15.75" x14ac:dyDescent="0.25">
      <c r="A17" s="22">
        <v>5</v>
      </c>
      <c r="B17" s="4" t="s">
        <v>53</v>
      </c>
      <c r="C17" s="7"/>
      <c r="D17" s="4"/>
      <c r="E17" s="4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</row>
    <row r="18" spans="1:76" ht="15.75" x14ac:dyDescent="0.25">
      <c r="A18" s="22">
        <v>6</v>
      </c>
      <c r="B18" s="4" t="s">
        <v>55</v>
      </c>
      <c r="C18" s="7"/>
      <c r="D18" s="4"/>
      <c r="E18" s="4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</row>
    <row r="19" spans="1:76" ht="15.75" x14ac:dyDescent="0.25">
      <c r="A19" s="49">
        <v>7</v>
      </c>
      <c r="B19" s="50" t="s">
        <v>56</v>
      </c>
      <c r="C19" s="27">
        <v>0</v>
      </c>
      <c r="D19" s="4"/>
      <c r="E19" s="4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</row>
    <row r="20" spans="1:76" ht="15.75" x14ac:dyDescent="0.25">
      <c r="A20" s="65" t="s">
        <v>158</v>
      </c>
      <c r="B20" s="57" t="s">
        <v>159</v>
      </c>
      <c r="C20" s="27"/>
      <c r="D20" s="4"/>
      <c r="E20" s="4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</row>
    <row r="21" spans="1:76" ht="15.75" x14ac:dyDescent="0.25">
      <c r="A21" s="49">
        <v>1</v>
      </c>
      <c r="B21" s="55" t="s">
        <v>160</v>
      </c>
      <c r="C21" s="27">
        <v>0</v>
      </c>
      <c r="D21" s="4"/>
      <c r="E21" s="4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</row>
    <row r="22" spans="1:76" ht="15.75" x14ac:dyDescent="0.25">
      <c r="A22" s="49">
        <v>2</v>
      </c>
      <c r="B22" s="55" t="s">
        <v>161</v>
      </c>
      <c r="C22" s="27">
        <v>0</v>
      </c>
      <c r="D22" s="4"/>
      <c r="E22" s="4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</row>
    <row r="23" spans="1:76" ht="15.75" x14ac:dyDescent="0.25">
      <c r="A23" s="3" t="s">
        <v>62</v>
      </c>
      <c r="B23" s="11" t="s">
        <v>58</v>
      </c>
      <c r="C23" s="12">
        <f>SUM(C24:C28)</f>
        <v>6506269524</v>
      </c>
      <c r="D23" s="4"/>
      <c r="E23" s="4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</row>
    <row r="24" spans="1:76" ht="15.75" x14ac:dyDescent="0.25">
      <c r="A24" s="22">
        <v>1</v>
      </c>
      <c r="B24" s="4" t="s">
        <v>154</v>
      </c>
      <c r="C24" s="7">
        <v>6500000000</v>
      </c>
      <c r="D24" s="4"/>
      <c r="E24" s="4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</row>
    <row r="25" spans="1:76" ht="15.75" x14ac:dyDescent="0.25">
      <c r="A25" s="22">
        <v>2</v>
      </c>
      <c r="B25" s="4" t="s">
        <v>176</v>
      </c>
      <c r="C25" s="7">
        <v>0</v>
      </c>
      <c r="D25" s="4"/>
      <c r="E25" s="4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</row>
    <row r="26" spans="1:76" ht="15.75" x14ac:dyDescent="0.25">
      <c r="A26" s="22">
        <v>3</v>
      </c>
      <c r="B26" s="4" t="s">
        <v>177</v>
      </c>
      <c r="C26" s="7"/>
      <c r="D26" s="4"/>
      <c r="E26" s="4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</row>
    <row r="27" spans="1:76" ht="15.75" x14ac:dyDescent="0.25">
      <c r="A27" s="22">
        <v>4</v>
      </c>
      <c r="B27" s="4" t="s">
        <v>60</v>
      </c>
      <c r="C27" s="7">
        <f>SUMIF('TH NH+TM '!D5:D185,"thu lãi ngân hàng",'TH NH+TM '!F5:F185)</f>
        <v>6269524</v>
      </c>
      <c r="D27" s="4"/>
      <c r="E27" s="4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</row>
    <row r="28" spans="1:76" ht="15.75" x14ac:dyDescent="0.25">
      <c r="A28" s="22">
        <v>5</v>
      </c>
      <c r="B28" s="6" t="s">
        <v>61</v>
      </c>
      <c r="C28" s="7"/>
      <c r="D28" s="4"/>
      <c r="E28" s="4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</row>
    <row r="29" spans="1:76" ht="15.75" x14ac:dyDescent="0.25">
      <c r="A29" s="3" t="s">
        <v>66</v>
      </c>
      <c r="B29" s="11" t="s">
        <v>63</v>
      </c>
      <c r="C29" s="12">
        <f>SUM(C30:C35)</f>
        <v>673673400</v>
      </c>
      <c r="D29" s="4"/>
      <c r="E29" s="4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</row>
    <row r="30" spans="1:76" ht="15.75" x14ac:dyDescent="0.25">
      <c r="A30" s="22">
        <v>1</v>
      </c>
      <c r="B30" s="6" t="s">
        <v>165</v>
      </c>
      <c r="C30" s="7">
        <f>SUMIF('TH NH+TM '!D5:D188,"chi khen thưởng",'TH NH+TM '!G5:G188)</f>
        <v>190000000</v>
      </c>
      <c r="D30" s="4"/>
      <c r="E30" s="4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</row>
    <row r="31" spans="1:76" ht="15.75" x14ac:dyDescent="0.25">
      <c r="A31" s="22">
        <v>2</v>
      </c>
      <c r="B31" s="6" t="s">
        <v>166</v>
      </c>
      <c r="C31" s="7">
        <f>SUMIF('TH NH+TM '!D6:D189,"chi học bổng",'TH NH+TM '!G6:G189)</f>
        <v>44281600</v>
      </c>
      <c r="D31" s="4"/>
      <c r="E31" s="4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</row>
    <row r="32" spans="1:76" ht="15.75" x14ac:dyDescent="0.25">
      <c r="A32" s="22">
        <v>3</v>
      </c>
      <c r="B32" s="6" t="s">
        <v>167</v>
      </c>
      <c r="C32" s="7"/>
      <c r="D32" s="4"/>
      <c r="E32" s="4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</row>
    <row r="33" spans="1:76" ht="15.75" x14ac:dyDescent="0.25">
      <c r="A33" s="22">
        <v>4</v>
      </c>
      <c r="B33" s="6" t="s">
        <v>168</v>
      </c>
      <c r="C33" s="7">
        <f>SUMIF('TH NH+TM '!D5:D191,"chi phát triển tài năng",'TH NH+TM '!G5:G191)</f>
        <v>280020900</v>
      </c>
      <c r="D33" s="4"/>
      <c r="E33" s="4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</row>
    <row r="34" spans="1:76" ht="15.75" x14ac:dyDescent="0.25">
      <c r="A34" s="22">
        <v>5</v>
      </c>
      <c r="B34" s="6" t="s">
        <v>64</v>
      </c>
      <c r="C34" s="7">
        <f>SUMIF('TH NH+TM '!D5:D190,"chi quản lý quỹ",'TH NH+TM '!G5:G190)</f>
        <v>159370900</v>
      </c>
      <c r="D34" s="4"/>
      <c r="E34" s="4"/>
      <c r="F34" s="53">
        <f>C34/C23</f>
        <v>2.4494973565438786E-2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</row>
    <row r="35" spans="1:76" ht="18" customHeight="1" x14ac:dyDescent="0.25">
      <c r="A35" s="22">
        <v>6</v>
      </c>
      <c r="B35" s="6" t="s">
        <v>65</v>
      </c>
      <c r="C35" s="7">
        <v>0</v>
      </c>
      <c r="D35" s="4"/>
      <c r="E35" s="4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</row>
    <row r="36" spans="1:76" ht="15.75" x14ac:dyDescent="0.25">
      <c r="A36" s="3" t="s">
        <v>70</v>
      </c>
      <c r="B36" s="11" t="s">
        <v>67</v>
      </c>
      <c r="C36" s="12">
        <f>SUM(C40:C44)</f>
        <v>5832596124</v>
      </c>
      <c r="D36" s="4"/>
      <c r="E36" s="7"/>
      <c r="F36" s="2">
        <f>C11+C23-C29</f>
        <v>5832596124</v>
      </c>
      <c r="G36" s="2">
        <f>C36-F36</f>
        <v>0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</row>
    <row r="37" spans="1:76" ht="15.75" x14ac:dyDescent="0.25">
      <c r="A37" s="3" t="s">
        <v>156</v>
      </c>
      <c r="B37" s="11" t="s">
        <v>157</v>
      </c>
      <c r="C37" s="12">
        <f>SUM(C40:C44)</f>
        <v>5832596124</v>
      </c>
      <c r="D37" s="4"/>
      <c r="E37" s="7"/>
      <c r="F37" s="2"/>
      <c r="G37" s="2"/>
      <c r="H37" s="1"/>
      <c r="I37" s="66"/>
      <c r="J37" s="66"/>
      <c r="K37" s="66"/>
      <c r="L37" s="66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</row>
    <row r="38" spans="1:76" ht="15.75" x14ac:dyDescent="0.25">
      <c r="A38" s="22">
        <v>1</v>
      </c>
      <c r="B38" s="4" t="s">
        <v>50</v>
      </c>
      <c r="C38" s="4"/>
      <c r="D38" s="4"/>
      <c r="E38" s="7"/>
      <c r="F38" s="2"/>
      <c r="G38" s="2"/>
      <c r="H38" s="1"/>
      <c r="I38" s="66"/>
      <c r="J38" s="66"/>
      <c r="K38" s="66"/>
      <c r="L38" s="66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</row>
    <row r="39" spans="1:76" ht="15.75" x14ac:dyDescent="0.25">
      <c r="A39" s="22">
        <v>2</v>
      </c>
      <c r="B39" s="4" t="s">
        <v>51</v>
      </c>
      <c r="C39" s="4"/>
      <c r="D39" s="4"/>
      <c r="E39" s="7"/>
      <c r="F39" s="2"/>
      <c r="G39" s="2"/>
      <c r="H39" s="1"/>
      <c r="I39" s="66"/>
      <c r="J39" s="66"/>
      <c r="K39" s="66"/>
      <c r="L39" s="66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</row>
    <row r="40" spans="1:76" ht="15.75" x14ac:dyDescent="0.25">
      <c r="A40" s="22">
        <v>3</v>
      </c>
      <c r="B40" s="4" t="s">
        <v>52</v>
      </c>
      <c r="C40" s="7">
        <v>5832596124</v>
      </c>
      <c r="D40" s="4"/>
      <c r="E40" s="4"/>
      <c r="F40" s="1"/>
      <c r="G40" s="1"/>
      <c r="H40" s="1"/>
      <c r="I40" s="66"/>
      <c r="J40" s="66"/>
      <c r="K40" s="66"/>
      <c r="L40" s="66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</row>
    <row r="41" spans="1:76" ht="15.75" x14ac:dyDescent="0.25">
      <c r="A41" s="22">
        <v>4</v>
      </c>
      <c r="B41" s="4" t="s">
        <v>53</v>
      </c>
      <c r="C41" s="7"/>
      <c r="D41" s="4"/>
      <c r="E41" s="4"/>
      <c r="F41" s="1"/>
      <c r="G41" s="1"/>
      <c r="H41" s="1"/>
      <c r="I41" s="66"/>
      <c r="J41" s="66"/>
      <c r="K41" s="66"/>
      <c r="L41" s="66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</row>
    <row r="42" spans="1:76" ht="15.75" x14ac:dyDescent="0.25">
      <c r="A42" s="22">
        <v>5</v>
      </c>
      <c r="B42" s="4" t="s">
        <v>54</v>
      </c>
      <c r="C42" s="7"/>
      <c r="D42" s="4"/>
      <c r="E42" s="4"/>
      <c r="F42" s="1"/>
      <c r="G42" s="1"/>
      <c r="H42" s="1"/>
      <c r="I42" s="66"/>
      <c r="J42" s="66"/>
      <c r="K42" s="66"/>
      <c r="L42" s="66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</row>
    <row r="43" spans="1:76" ht="15.75" x14ac:dyDescent="0.25">
      <c r="A43" s="22">
        <v>6</v>
      </c>
      <c r="B43" s="4" t="s">
        <v>55</v>
      </c>
      <c r="C43" s="7"/>
      <c r="D43" s="4"/>
      <c r="E43" s="4"/>
      <c r="F43" s="1"/>
      <c r="G43" s="1"/>
      <c r="H43" s="1"/>
      <c r="I43" s="66"/>
      <c r="J43" s="66"/>
      <c r="K43" s="66"/>
      <c r="L43" s="66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</row>
    <row r="44" spans="1:76" ht="15.75" x14ac:dyDescent="0.25">
      <c r="A44" s="22">
        <v>7</v>
      </c>
      <c r="B44" s="4" t="s">
        <v>56</v>
      </c>
      <c r="C44" s="27">
        <f>'tiền mặt'!F15</f>
        <v>0</v>
      </c>
      <c r="D44" s="4"/>
      <c r="E44" s="4"/>
      <c r="F44" s="1"/>
      <c r="G44" s="1"/>
      <c r="H44" s="1"/>
      <c r="I44" s="66"/>
      <c r="J44" s="66"/>
      <c r="K44" s="66"/>
      <c r="L44" s="66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</row>
    <row r="45" spans="1:76" ht="15.75" x14ac:dyDescent="0.25">
      <c r="A45" s="3" t="s">
        <v>158</v>
      </c>
      <c r="B45" s="57" t="s">
        <v>159</v>
      </c>
      <c r="C45" s="54">
        <f>C36</f>
        <v>5832596124</v>
      </c>
      <c r="D45" s="4"/>
      <c r="E45" s="4"/>
      <c r="F45" s="1"/>
      <c r="G45" s="1"/>
      <c r="H45" s="1"/>
      <c r="I45" s="66"/>
      <c r="J45" s="66"/>
      <c r="K45" s="66"/>
      <c r="L45" s="66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</row>
    <row r="46" spans="1:76" ht="15.75" x14ac:dyDescent="0.25">
      <c r="A46" s="22">
        <v>1</v>
      </c>
      <c r="B46" s="55" t="s">
        <v>160</v>
      </c>
      <c r="C46" s="56">
        <f>C24</f>
        <v>6500000000</v>
      </c>
      <c r="D46" s="4"/>
      <c r="E46" s="4"/>
      <c r="F46" s="1"/>
      <c r="G46" s="1"/>
      <c r="H46" s="1"/>
      <c r="I46" s="66"/>
      <c r="J46" s="66"/>
      <c r="K46" s="66"/>
      <c r="L46" s="66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</row>
    <row r="47" spans="1:76" ht="15.75" x14ac:dyDescent="0.25">
      <c r="A47" s="22">
        <v>2</v>
      </c>
      <c r="B47" s="55" t="s">
        <v>161</v>
      </c>
      <c r="C47" s="56">
        <f>C45-C46</f>
        <v>-667403876</v>
      </c>
      <c r="D47" s="4"/>
      <c r="E47" s="4"/>
      <c r="F47" s="1"/>
      <c r="G47" s="1"/>
      <c r="H47" s="1"/>
      <c r="I47" s="66"/>
      <c r="J47" s="66"/>
      <c r="K47" s="66"/>
      <c r="L47" s="66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</row>
    <row r="48" spans="1:76" ht="15.75" x14ac:dyDescent="0.25">
      <c r="A48" s="1"/>
      <c r="B48" s="1"/>
      <c r="C48" s="1"/>
      <c r="D48" s="1"/>
      <c r="E48" s="1"/>
      <c r="F48" s="1"/>
      <c r="G48" s="1"/>
      <c r="H48" s="1"/>
      <c r="I48" s="66"/>
      <c r="J48" s="66"/>
      <c r="K48" s="66"/>
      <c r="L48" s="66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</row>
    <row r="49" spans="1:76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</row>
    <row r="50" spans="1:76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</row>
    <row r="51" spans="1:76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</row>
    <row r="52" spans="1:76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</row>
    <row r="53" spans="1:76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</row>
    <row r="54" spans="1:76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</row>
    <row r="55" spans="1:76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</row>
    <row r="56" spans="1:76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</row>
    <row r="57" spans="1:76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</row>
    <row r="58" spans="1:76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</row>
    <row r="59" spans="1:76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</row>
    <row r="60" spans="1:76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</row>
    <row r="61" spans="1:76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</row>
    <row r="62" spans="1:76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</row>
    <row r="63" spans="1:76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</row>
    <row r="64" spans="1:76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</row>
    <row r="65" spans="1:76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</row>
    <row r="66" spans="1:76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</row>
    <row r="67" spans="1:76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</row>
    <row r="68" spans="1:76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</row>
    <row r="69" spans="1:76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</row>
    <row r="70" spans="1:76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</row>
    <row r="71" spans="1:76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</row>
    <row r="72" spans="1:76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</row>
    <row r="73" spans="1:76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</row>
    <row r="74" spans="1:76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</row>
    <row r="75" spans="1:76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</row>
    <row r="76" spans="1:76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</row>
    <row r="77" spans="1:76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</row>
    <row r="78" spans="1:76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</row>
    <row r="79" spans="1:76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</row>
    <row r="80" spans="1:76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</row>
    <row r="81" spans="1:76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</row>
    <row r="82" spans="1:76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</row>
    <row r="83" spans="1:76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</row>
    <row r="84" spans="1:76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</row>
    <row r="85" spans="1:76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</row>
    <row r="86" spans="1:76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</row>
    <row r="87" spans="1:76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</row>
    <row r="88" spans="1:76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</row>
    <row r="89" spans="1:76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</row>
    <row r="90" spans="1:76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</row>
    <row r="91" spans="1:76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</row>
    <row r="92" spans="1:76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</row>
    <row r="93" spans="1:76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</row>
    <row r="94" spans="1:76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</row>
    <row r="95" spans="1:76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</row>
    <row r="96" spans="1:76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</row>
    <row r="97" spans="1:76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</row>
    <row r="98" spans="1:76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</row>
    <row r="99" spans="1:76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</row>
    <row r="100" spans="1:76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</row>
    <row r="101" spans="1:76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</row>
    <row r="102" spans="1:76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</row>
    <row r="103" spans="1:76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</row>
    <row r="104" spans="1:76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</row>
    <row r="105" spans="1:76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</row>
    <row r="106" spans="1:76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</row>
    <row r="107" spans="1:76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</row>
    <row r="108" spans="1:76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</row>
    <row r="109" spans="1:76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</row>
    <row r="110" spans="1:76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</row>
    <row r="111" spans="1:76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</row>
    <row r="112" spans="1:76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</row>
    <row r="113" spans="1:76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</row>
    <row r="114" spans="1:76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</row>
    <row r="115" spans="1:76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</row>
    <row r="116" spans="1:76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</row>
    <row r="117" spans="1:76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</row>
    <row r="118" spans="1:76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</row>
    <row r="119" spans="1:76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</row>
    <row r="120" spans="1:76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</row>
    <row r="121" spans="1:76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</row>
    <row r="122" spans="1:76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</row>
    <row r="123" spans="1:76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</row>
    <row r="124" spans="1:76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</row>
    <row r="125" spans="1:76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</row>
    <row r="126" spans="1:76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</row>
    <row r="127" spans="1:76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</row>
    <row r="128" spans="1:76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</row>
    <row r="129" spans="1:76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</row>
    <row r="130" spans="1:76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</row>
    <row r="131" spans="1:76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</row>
    <row r="132" spans="1:76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</row>
    <row r="133" spans="1:76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</row>
    <row r="134" spans="1:76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</row>
    <row r="135" spans="1:76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</row>
    <row r="136" spans="1:76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</row>
    <row r="137" spans="1:76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</row>
    <row r="138" spans="1:76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</row>
    <row r="139" spans="1:76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</row>
    <row r="140" spans="1:76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</row>
    <row r="141" spans="1:76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</row>
    <row r="142" spans="1:76" ht="15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</row>
    <row r="143" spans="1:76" ht="15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</row>
    <row r="144" spans="1:76" ht="15.7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</row>
    <row r="145" spans="1:76" ht="15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</row>
    <row r="146" spans="1:76" ht="15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</row>
    <row r="147" spans="1:76" ht="15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</row>
    <row r="148" spans="1:76" ht="15.7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</row>
    <row r="149" spans="1:76" ht="15.7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</row>
    <row r="150" spans="1:76" ht="15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</row>
    <row r="151" spans="1:76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</row>
    <row r="152" spans="1:76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</row>
    <row r="153" spans="1:76" ht="15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</row>
    <row r="154" spans="1:76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</row>
    <row r="155" spans="1:76" ht="15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</row>
    <row r="156" spans="1:76" ht="15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</row>
    <row r="157" spans="1:76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</row>
    <row r="158" spans="1:76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</row>
    <row r="159" spans="1:76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</row>
    <row r="160" spans="1:76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</row>
    <row r="161" spans="1:76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</row>
    <row r="162" spans="1:76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</row>
    <row r="163" spans="1:76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</row>
    <row r="164" spans="1:76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</row>
    <row r="165" spans="1:76" ht="15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</row>
    <row r="166" spans="1:76" ht="15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</row>
    <row r="167" spans="1:76" ht="15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</row>
    <row r="168" spans="1:76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</row>
    <row r="169" spans="1:76" ht="15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</row>
    <row r="170" spans="1:76" ht="15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</row>
    <row r="171" spans="1:76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</row>
    <row r="172" spans="1:76" ht="15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</row>
    <row r="173" spans="1:76" ht="15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</row>
    <row r="174" spans="1:76" ht="15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</row>
    <row r="175" spans="1:76" ht="15.7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</row>
    <row r="176" spans="1:76" ht="15.7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</row>
    <row r="177" spans="1:76" ht="15.7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</row>
    <row r="178" spans="1:76" ht="15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</row>
    <row r="179" spans="1:76" ht="15.7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</row>
    <row r="180" spans="1:76" ht="15.7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</row>
    <row r="181" spans="1:76" ht="15.7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</row>
    <row r="182" spans="1:76" ht="15.7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</row>
    <row r="183" spans="1:76" ht="15.7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</row>
    <row r="184" spans="1:76" ht="15.7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</row>
    <row r="185" spans="1:76" ht="15.7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</row>
    <row r="186" spans="1:76" ht="15.7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</row>
    <row r="187" spans="1:76" ht="15.7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</row>
    <row r="188" spans="1:76" ht="15.7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</row>
    <row r="189" spans="1:76" ht="15.7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</row>
    <row r="190" spans="1:76" ht="15.7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</row>
    <row r="191" spans="1:76" ht="15.7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</row>
    <row r="192" spans="1:76" ht="15.7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</row>
    <row r="193" spans="1:76" ht="15.7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</row>
    <row r="194" spans="1:76" ht="15.7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</row>
    <row r="195" spans="1:76" ht="15.7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</row>
    <row r="196" spans="1:76" ht="15.7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</row>
    <row r="197" spans="1:76" ht="15.7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</row>
    <row r="198" spans="1:76" ht="15.7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</row>
    <row r="199" spans="1:76" ht="15.7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</row>
    <row r="200" spans="1:76" ht="15.7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</row>
    <row r="201" spans="1:76" ht="15.7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</row>
    <row r="202" spans="1:76" ht="15.7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</row>
    <row r="203" spans="1:76" ht="15.7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</row>
    <row r="204" spans="1:76" ht="15.7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</row>
    <row r="205" spans="1:76" ht="15.7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</row>
    <row r="206" spans="1:76" ht="15.7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</row>
    <row r="207" spans="1:76" ht="15.7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</row>
    <row r="208" spans="1:76" ht="15.7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</row>
    <row r="209" spans="1:76" ht="15.7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</row>
    <row r="210" spans="1:76" ht="15.7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</row>
    <row r="211" spans="1:76" ht="15.7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</row>
    <row r="212" spans="1:76" ht="15.7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</row>
    <row r="213" spans="1:76" ht="15.7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</row>
    <row r="214" spans="1:76" ht="15.7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</row>
    <row r="215" spans="1:76" ht="15.7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</row>
    <row r="216" spans="1:76" ht="15.7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</row>
    <row r="217" spans="1:76" ht="15.7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</row>
    <row r="218" spans="1:76" ht="15.7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</row>
    <row r="219" spans="1:76" ht="15.7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</row>
    <row r="220" spans="1:76" ht="15.7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</row>
    <row r="221" spans="1:76" ht="15.7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</row>
    <row r="222" spans="1:76" ht="15.7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</row>
    <row r="223" spans="1:76" ht="15.7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</row>
  </sheetData>
  <mergeCells count="9">
    <mergeCell ref="A1:B1"/>
    <mergeCell ref="A2:B2"/>
    <mergeCell ref="C2:E2"/>
    <mergeCell ref="A7:A8"/>
    <mergeCell ref="B7:B8"/>
    <mergeCell ref="C7:C8"/>
    <mergeCell ref="D7:E7"/>
    <mergeCell ref="A4:E4"/>
    <mergeCell ref="A5:E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99178-03C9-44F1-A5E6-FDD503101076}">
  <dimension ref="A1:BV223"/>
  <sheetViews>
    <sheetView topLeftCell="A31" workbookViewId="0">
      <selection activeCell="G11" sqref="G11"/>
    </sheetView>
  </sheetViews>
  <sheetFormatPr defaultRowHeight="15" x14ac:dyDescent="0.25"/>
  <cols>
    <col min="2" max="2" width="48.28515625" customWidth="1"/>
    <col min="3" max="3" width="21" customWidth="1"/>
    <col min="4" max="4" width="19" bestFit="1" customWidth="1"/>
    <col min="5" max="5" width="15.7109375" customWidth="1"/>
  </cols>
  <sheetData>
    <row r="1" spans="1:74" ht="15.75" x14ac:dyDescent="0.25">
      <c r="A1" s="73" t="s">
        <v>68</v>
      </c>
      <c r="B1" s="73"/>
      <c r="C1" s="78" t="s">
        <v>42</v>
      </c>
      <c r="D1" s="78"/>
      <c r="E1" s="78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</row>
    <row r="2" spans="1:74" ht="15.75" x14ac:dyDescent="0.25">
      <c r="A2" s="73" t="s">
        <v>69</v>
      </c>
      <c r="B2" s="73"/>
      <c r="C2" s="74" t="s">
        <v>43</v>
      </c>
      <c r="D2" s="74"/>
      <c r="E2" s="7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74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</row>
    <row r="4" spans="1:74" ht="15.75" x14ac:dyDescent="0.25">
      <c r="A4" s="77" t="s">
        <v>78</v>
      </c>
      <c r="B4" s="77"/>
      <c r="C4" s="77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</row>
    <row r="5" spans="1:74" ht="15.75" x14ac:dyDescent="0.25">
      <c r="A5" s="77" t="s">
        <v>169</v>
      </c>
      <c r="B5" s="77"/>
      <c r="C5" s="77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</row>
    <row r="6" spans="1:74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</row>
    <row r="7" spans="1:74" ht="15.75" x14ac:dyDescent="0.25">
      <c r="A7" s="75" t="s">
        <v>0</v>
      </c>
      <c r="B7" s="75" t="s">
        <v>44</v>
      </c>
      <c r="C7" s="75" t="s">
        <v>171</v>
      </c>
      <c r="D7" s="75" t="s">
        <v>172</v>
      </c>
      <c r="E7" s="75" t="s">
        <v>173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</row>
    <row r="8" spans="1:74" ht="15.75" x14ac:dyDescent="0.25">
      <c r="A8" s="75"/>
      <c r="B8" s="75"/>
      <c r="C8" s="75"/>
      <c r="D8" s="75"/>
      <c r="E8" s="75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</row>
    <row r="9" spans="1:74" ht="15.75" x14ac:dyDescent="0.25">
      <c r="A9" s="61" t="s">
        <v>49</v>
      </c>
      <c r="B9" s="25" t="s">
        <v>82</v>
      </c>
      <c r="C9" s="26">
        <v>6500000000</v>
      </c>
      <c r="D9" s="69">
        <f>'[1]BÁO CÁO TC 2022'!C9</f>
        <v>6500000000</v>
      </c>
      <c r="E9" s="69">
        <f>'[2]BÁO CÁO TC 2023 - RV'!C9</f>
        <v>6500000000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</row>
    <row r="10" spans="1:74" ht="15.75" x14ac:dyDescent="0.25">
      <c r="A10" s="61"/>
      <c r="B10" s="63" t="s">
        <v>170</v>
      </c>
      <c r="C10" s="64">
        <v>6500000000</v>
      </c>
      <c r="D10" s="68">
        <f>'[1]BÁO CÁO TC 2022'!C10</f>
        <v>6500000000</v>
      </c>
      <c r="E10" s="68">
        <f>'[2]BÁO CÁO TC 2023 - RV'!C10</f>
        <v>6500000000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</row>
    <row r="11" spans="1:74" ht="15.75" x14ac:dyDescent="0.25">
      <c r="A11" s="62" t="s">
        <v>57</v>
      </c>
      <c r="B11" s="11" t="s">
        <v>59</v>
      </c>
      <c r="C11" s="12">
        <f>SUM(C13:C19)</f>
        <v>0</v>
      </c>
      <c r="D11" s="69">
        <f>'[1]BÁO CÁO TC 2022'!C11</f>
        <v>5832596124</v>
      </c>
      <c r="E11" s="69">
        <f>'[2]BÁO CÁO TC 2023 - RV'!C11</f>
        <v>7209391166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</row>
    <row r="12" spans="1:74" ht="15.75" x14ac:dyDescent="0.25">
      <c r="A12" s="62" t="s">
        <v>156</v>
      </c>
      <c r="B12" s="11" t="s">
        <v>157</v>
      </c>
      <c r="C12" s="12"/>
      <c r="D12" s="68">
        <f>'[1]BÁO CÁO TC 2022'!C12</f>
        <v>5832596124</v>
      </c>
      <c r="E12" s="68">
        <f>'[2]BÁO CÁO TC 2023 - RV'!C12</f>
        <v>7209391166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</row>
    <row r="13" spans="1:74" ht="15.75" x14ac:dyDescent="0.25">
      <c r="A13" s="22">
        <v>1</v>
      </c>
      <c r="B13" s="4" t="s">
        <v>50</v>
      </c>
      <c r="C13" s="7"/>
      <c r="D13" s="68">
        <f>'[1]BÁO CÁO TC 2022'!C13</f>
        <v>0</v>
      </c>
      <c r="E13" s="68">
        <f>'[2]BÁO CÁO TC 2023 - RV'!C13</f>
        <v>7000000000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</row>
    <row r="14" spans="1:74" ht="15.75" x14ac:dyDescent="0.25">
      <c r="A14" s="22">
        <v>2</v>
      </c>
      <c r="B14" s="4" t="s">
        <v>54</v>
      </c>
      <c r="C14" s="7"/>
      <c r="D14" s="68">
        <f>'[1]BÁO CÁO TC 2022'!C14</f>
        <v>0</v>
      </c>
      <c r="E14" s="68">
        <f>'[2]BÁO CÁO TC 2023 - RV'!C14</f>
        <v>61020327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</row>
    <row r="15" spans="1:74" ht="15.75" x14ac:dyDescent="0.25">
      <c r="A15" s="22">
        <v>3</v>
      </c>
      <c r="B15" s="4" t="s">
        <v>51</v>
      </c>
      <c r="C15" s="7"/>
      <c r="D15" s="68">
        <f>'[1]BÁO CÁO TC 2022'!C15</f>
        <v>0</v>
      </c>
      <c r="E15" s="68">
        <f>'[2]BÁO CÁO TC 2023 - RV'!C15</f>
        <v>101946774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</row>
    <row r="16" spans="1:74" ht="15.75" x14ac:dyDescent="0.25">
      <c r="A16" s="22">
        <v>4</v>
      </c>
      <c r="B16" s="4" t="s">
        <v>52</v>
      </c>
      <c r="C16" s="7">
        <v>0</v>
      </c>
      <c r="D16" s="68">
        <f>'[1]BÁO CÁO TC 2022'!C16</f>
        <v>5832596124</v>
      </c>
      <c r="E16" s="68">
        <f>'[2]BÁO CÁO TC 2023 - RV'!C16</f>
        <v>44553163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</row>
    <row r="17" spans="1:74" ht="15.75" x14ac:dyDescent="0.25">
      <c r="A17" s="22">
        <v>5</v>
      </c>
      <c r="B17" s="4" t="s">
        <v>53</v>
      </c>
      <c r="C17" s="7"/>
      <c r="D17" s="68">
        <f>'[1]BÁO CÁO TC 2022'!C17</f>
        <v>0</v>
      </c>
      <c r="E17" s="68">
        <f>'[2]BÁO CÁO TC 2023 - RV'!C17</f>
        <v>1870902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</row>
    <row r="18" spans="1:74" ht="15.75" x14ac:dyDescent="0.25">
      <c r="A18" s="22">
        <v>6</v>
      </c>
      <c r="B18" s="4" t="s">
        <v>55</v>
      </c>
      <c r="C18" s="7"/>
      <c r="D18" s="68">
        <f>'[1]BÁO CÁO TC 2022'!C18</f>
        <v>0</v>
      </c>
      <c r="E18" s="68">
        <f>'[2]BÁO CÁO TC 2023 - RV'!C18</f>
        <v>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</row>
    <row r="19" spans="1:74" ht="15.75" x14ac:dyDescent="0.25">
      <c r="A19" s="49">
        <v>7</v>
      </c>
      <c r="B19" s="50" t="s">
        <v>56</v>
      </c>
      <c r="C19" s="27">
        <v>0</v>
      </c>
      <c r="D19" s="68">
        <f>'[1]BÁO CÁO TC 2022'!C19</f>
        <v>0</v>
      </c>
      <c r="E19" s="68">
        <f>'[2]BÁO CÁO TC 2023 - RV'!C19</f>
        <v>0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</row>
    <row r="20" spans="1:74" ht="15.75" x14ac:dyDescent="0.25">
      <c r="A20" s="65" t="s">
        <v>158</v>
      </c>
      <c r="B20" s="57" t="s">
        <v>159</v>
      </c>
      <c r="C20" s="72"/>
      <c r="D20" s="70">
        <f>'[1]BÁO CÁO TC 2022'!C20</f>
        <v>5832596124</v>
      </c>
      <c r="E20" s="70">
        <f>'[2]BÁO CÁO TC 2023 - RV'!C20</f>
        <v>7209391166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</row>
    <row r="21" spans="1:74" ht="15.75" x14ac:dyDescent="0.25">
      <c r="A21" s="49">
        <v>1</v>
      </c>
      <c r="B21" s="55" t="s">
        <v>160</v>
      </c>
      <c r="C21" s="72">
        <v>0</v>
      </c>
      <c r="D21" s="71">
        <f>'[1]BÁO CÁO TC 2022'!C21</f>
        <v>6500000000</v>
      </c>
      <c r="E21" s="71">
        <f>'[2]BÁO CÁO TC 2023 - RV'!C21</f>
        <v>6500000000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</row>
    <row r="22" spans="1:74" ht="15.75" x14ac:dyDescent="0.25">
      <c r="A22" s="49">
        <v>2</v>
      </c>
      <c r="B22" s="55" t="s">
        <v>161</v>
      </c>
      <c r="C22" s="72">
        <v>0</v>
      </c>
      <c r="D22" s="71">
        <f>'[1]BÁO CÁO TC 2022'!C22</f>
        <v>-667403876</v>
      </c>
      <c r="E22" s="71">
        <f>'[2]BÁO CÁO TC 2023 - RV'!C22</f>
        <v>709391166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</row>
    <row r="23" spans="1:74" ht="15.75" x14ac:dyDescent="0.25">
      <c r="A23" s="62" t="s">
        <v>62</v>
      </c>
      <c r="B23" s="11" t="s">
        <v>58</v>
      </c>
      <c r="C23" s="12">
        <f>SUM(C24:C28)</f>
        <v>6506269524</v>
      </c>
      <c r="D23" s="69">
        <f>'[1]BÁO CÁO TC 2022'!C23</f>
        <v>3530162301</v>
      </c>
      <c r="E23" s="69">
        <f>'[2]BÁO CÁO TC 2023 - RV'!C23</f>
        <v>472665231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</row>
    <row r="24" spans="1:74" ht="15.75" x14ac:dyDescent="0.25">
      <c r="A24" s="22">
        <v>1</v>
      </c>
      <c r="B24" s="4" t="s">
        <v>154</v>
      </c>
      <c r="C24" s="7">
        <v>6500000000</v>
      </c>
      <c r="D24" s="68">
        <f>'[1]BÁO CÁO TC 2022'!C24</f>
        <v>0</v>
      </c>
      <c r="E24" s="68">
        <f>'[2]BÁO CÁO TC 2023 - RV'!C24</f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</row>
    <row r="25" spans="1:74" ht="15.75" x14ac:dyDescent="0.25">
      <c r="A25" s="22">
        <v>2</v>
      </c>
      <c r="B25" s="4" t="s">
        <v>174</v>
      </c>
      <c r="C25" s="7"/>
      <c r="D25" s="7">
        <f>'[1]BÁO CÁO TC 2022'!C25</f>
        <v>2010000000</v>
      </c>
      <c r="E25" s="68">
        <f>'[2]BÁO CÁO TC 2023 - RV'!C25</f>
        <v>18450000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</row>
    <row r="26" spans="1:74" ht="15.75" x14ac:dyDescent="0.25">
      <c r="A26" s="22">
        <v>3</v>
      </c>
      <c r="B26" s="4" t="s">
        <v>175</v>
      </c>
      <c r="C26" s="7">
        <v>0</v>
      </c>
      <c r="D26" s="7">
        <f>'[1]BÁO CÁO TC 2022'!C26</f>
        <v>1512432828</v>
      </c>
      <c r="E26" s="68">
        <f>'[2]BÁO CÁO TC 2023 - RV'!C26</f>
        <v>10000000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</row>
    <row r="27" spans="1:74" ht="15.75" x14ac:dyDescent="0.25">
      <c r="A27" s="22">
        <v>4</v>
      </c>
      <c r="B27" s="4" t="s">
        <v>60</v>
      </c>
      <c r="C27" s="7">
        <f>SUMIF('TH NH+TM '!D5:D185,"thu lãi ngân hàng",'TH NH+TM '!F5:F185)</f>
        <v>6269524</v>
      </c>
      <c r="D27" s="68">
        <f>'[1]BÁO CÁO TC 2022'!C27</f>
        <v>7729473</v>
      </c>
      <c r="E27" s="68">
        <f>'[2]BÁO CÁO TC 2023 - RV'!C27</f>
        <v>444215231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</row>
    <row r="28" spans="1:74" ht="15.75" x14ac:dyDescent="0.25">
      <c r="A28" s="22">
        <v>5</v>
      </c>
      <c r="B28" s="6" t="s">
        <v>61</v>
      </c>
      <c r="C28" s="7"/>
      <c r="D28" s="68">
        <f>'[1]BÁO CÁO TC 2022'!C28</f>
        <v>0</v>
      </c>
      <c r="E28" s="68">
        <f>'[2]BÁO CÁO TC 2023 - RV'!C28</f>
        <v>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</row>
    <row r="29" spans="1:74" ht="15.75" x14ac:dyDescent="0.25">
      <c r="A29" s="62" t="s">
        <v>66</v>
      </c>
      <c r="B29" s="11" t="s">
        <v>63</v>
      </c>
      <c r="C29" s="12">
        <f>SUM(C30:C35)</f>
        <v>673673400</v>
      </c>
      <c r="D29" s="69">
        <f>'[1]BÁO CÁO TC 2022'!C29</f>
        <v>2153367259</v>
      </c>
      <c r="E29" s="69">
        <f>'[2]BÁO CÁO TC 2023 - RV'!C29</f>
        <v>1395476388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</row>
    <row r="30" spans="1:74" ht="15.75" x14ac:dyDescent="0.25">
      <c r="A30" s="22">
        <v>1</v>
      </c>
      <c r="B30" s="6" t="s">
        <v>165</v>
      </c>
      <c r="C30" s="7">
        <f>SUMIF('TH NH+TM '!D5:D188,"chi khen thưởng",'TH NH+TM '!G5:G188)</f>
        <v>190000000</v>
      </c>
      <c r="D30" s="68">
        <f>'[1]BÁO CÁO TC 2022'!C30</f>
        <v>581107800</v>
      </c>
      <c r="E30" s="68">
        <f>'[2]BÁO CÁO TC 2023 - RV'!C30</f>
        <v>473000000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</row>
    <row r="31" spans="1:74" ht="15.75" x14ac:dyDescent="0.25">
      <c r="A31" s="22">
        <v>2</v>
      </c>
      <c r="B31" s="6" t="s">
        <v>166</v>
      </c>
      <c r="C31" s="7">
        <f>SUMIF('TH NH+TM '!D6:D189,"chi học bổng",'TH NH+TM '!G6:G189)</f>
        <v>44281600</v>
      </c>
      <c r="D31" s="68">
        <f>'[1]BÁO CÁO TC 2022'!C31</f>
        <v>313051160</v>
      </c>
      <c r="E31" s="68">
        <f>'[2]BÁO CÁO TC 2023 - RV'!C31</f>
        <v>170000000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</row>
    <row r="32" spans="1:74" ht="15.75" x14ac:dyDescent="0.25">
      <c r="A32" s="22">
        <v>3</v>
      </c>
      <c r="B32" s="6" t="s">
        <v>167</v>
      </c>
      <c r="C32" s="7"/>
      <c r="D32" s="68">
        <f>'[1]BÁO CÁO TC 2022'!C32</f>
        <v>200000000</v>
      </c>
      <c r="E32" s="68">
        <f>'[2]BÁO CÁO TC 2023 - RV'!C32</f>
        <v>200000000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</row>
    <row r="33" spans="1:74" ht="15.75" x14ac:dyDescent="0.25">
      <c r="A33" s="22">
        <v>4</v>
      </c>
      <c r="B33" s="6" t="s">
        <v>168</v>
      </c>
      <c r="C33" s="7">
        <f>SUMIF('TH NH+TM '!D5:D191,"chi phát triển tài năng",'TH NH+TM '!G5:G191)</f>
        <v>280020900</v>
      </c>
      <c r="D33" s="68">
        <f>'[1]BÁO CÁO TC 2022'!C33</f>
        <v>854867549</v>
      </c>
      <c r="E33" s="68">
        <f>'[2]BÁO CÁO TC 2023 - RV'!C33</f>
        <v>426045000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</row>
    <row r="34" spans="1:74" ht="15.75" x14ac:dyDescent="0.25">
      <c r="A34" s="22">
        <v>5</v>
      </c>
      <c r="B34" s="6" t="s">
        <v>64</v>
      </c>
      <c r="C34" s="7">
        <f>SUMIF('TH NH+TM '!D5:D190,"chi quản lý quỹ",'TH NH+TM '!G5:G190)</f>
        <v>159370900</v>
      </c>
      <c r="D34" s="68">
        <f>'[1]BÁO CÁO TC 2022'!C34</f>
        <v>204340750</v>
      </c>
      <c r="E34" s="68">
        <f>'[2]BÁO CÁO TC 2023 - RV'!C34</f>
        <v>126431388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</row>
    <row r="35" spans="1:74" ht="18" customHeight="1" x14ac:dyDescent="0.25">
      <c r="A35" s="22">
        <v>6</v>
      </c>
      <c r="B35" s="6" t="s">
        <v>65</v>
      </c>
      <c r="C35" s="7">
        <v>0</v>
      </c>
      <c r="D35" s="68">
        <f>'[1]BÁO CÁO TC 2022'!C35</f>
        <v>0</v>
      </c>
      <c r="E35" s="68">
        <f>'[2]BÁO CÁO TC 2023 - RV'!C35</f>
        <v>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</row>
    <row r="36" spans="1:74" ht="15.75" x14ac:dyDescent="0.25">
      <c r="A36" s="62" t="s">
        <v>70</v>
      </c>
      <c r="B36" s="11" t="s">
        <v>67</v>
      </c>
      <c r="C36" s="12">
        <f>SUM(C40:C44)</f>
        <v>5832596124</v>
      </c>
      <c r="D36" s="69">
        <f>'[1]BÁO CÁO TC 2022'!C36</f>
        <v>7209391166</v>
      </c>
      <c r="E36" s="69">
        <f>'[2]BÁO CÁO TC 2023 - RV'!C36</f>
        <v>6286580009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</row>
    <row r="37" spans="1:74" ht="15.75" x14ac:dyDescent="0.25">
      <c r="A37" s="62" t="s">
        <v>156</v>
      </c>
      <c r="B37" s="11" t="s">
        <v>157</v>
      </c>
      <c r="C37" s="12">
        <f>SUM(C40:C44)</f>
        <v>5832596124</v>
      </c>
      <c r="D37" s="69">
        <f>'[1]BÁO CÁO TC 2022'!C37</f>
        <v>7209391166</v>
      </c>
      <c r="E37" s="69">
        <f>'[2]BÁO CÁO TC 2023 - RV'!C37</f>
        <v>6286580009</v>
      </c>
      <c r="F37" s="1"/>
      <c r="G37" s="66"/>
      <c r="H37" s="66"/>
      <c r="I37" s="66"/>
      <c r="J37" s="66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</row>
    <row r="38" spans="1:74" ht="15.75" x14ac:dyDescent="0.25">
      <c r="A38" s="22">
        <v>1</v>
      </c>
      <c r="B38" s="4" t="s">
        <v>50</v>
      </c>
      <c r="C38" s="4"/>
      <c r="D38" s="68">
        <f>'[1]BÁO CÁO TC 2022'!C38</f>
        <v>7000000000</v>
      </c>
      <c r="E38" s="68">
        <f>'[2]BÁO CÁO TC 2023 - RV'!C38</f>
        <v>5700000000</v>
      </c>
      <c r="F38" s="1"/>
      <c r="G38" s="66"/>
      <c r="H38" s="66"/>
      <c r="I38" s="66"/>
      <c r="J38" s="66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</row>
    <row r="39" spans="1:74" ht="15.75" x14ac:dyDescent="0.25">
      <c r="A39" s="22">
        <v>2</v>
      </c>
      <c r="B39" s="4" t="s">
        <v>51</v>
      </c>
      <c r="C39" s="4"/>
      <c r="D39" s="68">
        <f>'[1]BÁO CÁO TC 2022'!C39</f>
        <v>1870902</v>
      </c>
      <c r="E39" s="68">
        <f>'[2]BÁO CÁO TC 2023 - RV'!C39</f>
        <v>79830405</v>
      </c>
      <c r="F39" s="1"/>
      <c r="G39" s="66"/>
      <c r="H39" s="66"/>
      <c r="I39" s="66"/>
      <c r="J39" s="66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</row>
    <row r="40" spans="1:74" ht="15.75" x14ac:dyDescent="0.25">
      <c r="A40" s="22">
        <v>3</v>
      </c>
      <c r="B40" s="4" t="s">
        <v>52</v>
      </c>
      <c r="C40" s="7">
        <v>5832596124</v>
      </c>
      <c r="D40" s="68">
        <f>'[1]BÁO CÁO TC 2022'!C40</f>
        <v>61020327</v>
      </c>
      <c r="E40" s="68">
        <f>'[2]BÁO CÁO TC 2023 - RV'!C40</f>
        <v>4122555</v>
      </c>
      <c r="F40" s="1"/>
      <c r="G40" s="66"/>
      <c r="H40" s="66"/>
      <c r="I40" s="66"/>
      <c r="J40" s="66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</row>
    <row r="41" spans="1:74" ht="15.75" x14ac:dyDescent="0.25">
      <c r="A41" s="22">
        <v>4</v>
      </c>
      <c r="B41" s="4" t="s">
        <v>53</v>
      </c>
      <c r="C41" s="7"/>
      <c r="D41" s="68">
        <f>'[1]BÁO CÁO TC 2022'!C41</f>
        <v>101946774</v>
      </c>
      <c r="E41" s="68">
        <f>'[2]BÁO CÁO TC 2023 - RV'!C41</f>
        <v>48422333</v>
      </c>
      <c r="F41" s="1"/>
      <c r="G41" s="66"/>
      <c r="H41" s="66"/>
      <c r="I41" s="66"/>
      <c r="J41" s="66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</row>
    <row r="42" spans="1:74" ht="15.75" x14ac:dyDescent="0.25">
      <c r="A42" s="22">
        <v>5</v>
      </c>
      <c r="B42" s="4" t="s">
        <v>54</v>
      </c>
      <c r="C42" s="7"/>
      <c r="D42" s="68">
        <f>'[1]BÁO CÁO TC 2022'!C42</f>
        <v>44553163</v>
      </c>
      <c r="E42" s="68">
        <f>'[2]BÁO CÁO TC 2023 - RV'!C42</f>
        <v>444939716</v>
      </c>
      <c r="F42" s="1"/>
      <c r="G42" s="66"/>
      <c r="H42" s="66"/>
      <c r="I42" s="66"/>
      <c r="J42" s="66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</row>
    <row r="43" spans="1:74" ht="15.75" x14ac:dyDescent="0.25">
      <c r="A43" s="22">
        <v>6</v>
      </c>
      <c r="B43" s="4" t="s">
        <v>55</v>
      </c>
      <c r="C43" s="7"/>
      <c r="D43" s="68">
        <f>'[1]BÁO CÁO TC 2022'!C43</f>
        <v>0</v>
      </c>
      <c r="E43" s="68">
        <f>'[2]BÁO CÁO TC 2023 - RV'!C43</f>
        <v>0</v>
      </c>
      <c r="F43" s="1"/>
      <c r="G43" s="66"/>
      <c r="H43" s="66"/>
      <c r="I43" s="66"/>
      <c r="J43" s="66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</row>
    <row r="44" spans="1:74" ht="15.75" x14ac:dyDescent="0.25">
      <c r="A44" s="22">
        <v>7</v>
      </c>
      <c r="B44" s="4" t="s">
        <v>56</v>
      </c>
      <c r="C44" s="27">
        <f>'tiền mặt'!F15</f>
        <v>0</v>
      </c>
      <c r="D44" s="68">
        <f>'[1]BÁO CÁO TC 2022'!C44</f>
        <v>0</v>
      </c>
      <c r="E44" s="68">
        <f>'[2]BÁO CÁO TC 2023 - RV'!C44</f>
        <v>9265000</v>
      </c>
      <c r="F44" s="1"/>
      <c r="G44" s="66"/>
      <c r="H44" s="66"/>
      <c r="I44" s="66"/>
      <c r="J44" s="66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</row>
    <row r="45" spans="1:74" ht="15.75" x14ac:dyDescent="0.25">
      <c r="A45" s="62" t="s">
        <v>158</v>
      </c>
      <c r="B45" s="57" t="s">
        <v>159</v>
      </c>
      <c r="C45" s="54">
        <f>C36</f>
        <v>5832596124</v>
      </c>
      <c r="D45" s="70">
        <f>'[1]BÁO CÁO TC 2022'!C45</f>
        <v>7209391166</v>
      </c>
      <c r="E45" s="70">
        <f>'[2]BÁO CÁO TC 2023 - RV'!C45</f>
        <v>6286580009</v>
      </c>
      <c r="F45" s="1"/>
      <c r="G45" s="66"/>
      <c r="H45" s="66"/>
      <c r="I45" s="66"/>
      <c r="J45" s="66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</row>
    <row r="46" spans="1:74" ht="15.75" x14ac:dyDescent="0.25">
      <c r="A46" s="22">
        <v>1</v>
      </c>
      <c r="B46" s="55" t="s">
        <v>160</v>
      </c>
      <c r="C46" s="56">
        <f>C24</f>
        <v>6500000000</v>
      </c>
      <c r="D46" s="71">
        <f>'[1]BÁO CÁO TC 2022'!C46</f>
        <v>6500000000</v>
      </c>
      <c r="E46" s="71">
        <f>'[2]BÁO CÁO TC 2023 - RV'!C46</f>
        <v>6500000000</v>
      </c>
      <c r="F46" s="1"/>
      <c r="G46" s="66"/>
      <c r="H46" s="66"/>
      <c r="I46" s="66"/>
      <c r="J46" s="66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</row>
    <row r="47" spans="1:74" ht="15.75" x14ac:dyDescent="0.25">
      <c r="A47" s="22">
        <v>2</v>
      </c>
      <c r="B47" s="55" t="s">
        <v>161</v>
      </c>
      <c r="C47" s="56">
        <f>C45-C46</f>
        <v>-667403876</v>
      </c>
      <c r="D47" s="71">
        <f>'[1]BÁO CÁO TC 2022'!C47</f>
        <v>709391166</v>
      </c>
      <c r="E47" s="71">
        <f>'[2]BÁO CÁO TC 2023 - RV'!C47</f>
        <v>-213419991</v>
      </c>
      <c r="F47" s="1"/>
      <c r="G47" s="66"/>
      <c r="H47" s="66"/>
      <c r="I47" s="66"/>
      <c r="J47" s="66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</row>
    <row r="48" spans="1:74" ht="15.75" x14ac:dyDescent="0.25">
      <c r="A48" s="1"/>
      <c r="B48" s="1"/>
      <c r="C48" s="67"/>
      <c r="D48" s="67"/>
      <c r="E48" s="67"/>
      <c r="F48" s="1"/>
      <c r="G48" s="66"/>
      <c r="H48" s="66"/>
      <c r="I48" s="66"/>
      <c r="J48" s="66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</row>
    <row r="49" spans="1:74" ht="15.75" x14ac:dyDescent="0.25">
      <c r="A49" s="1"/>
      <c r="B49" s="1"/>
      <c r="C49" s="67">
        <v>5832596124</v>
      </c>
      <c r="D49" s="67">
        <v>7209381166</v>
      </c>
      <c r="E49" s="67">
        <v>6286580009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</row>
    <row r="50" spans="1:74" ht="15.75" x14ac:dyDescent="0.25">
      <c r="A50" s="1"/>
      <c r="B50" s="1"/>
      <c r="C50" s="67"/>
      <c r="D50" s="67"/>
      <c r="E50" s="67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</row>
    <row r="51" spans="1:74" ht="15.75" x14ac:dyDescent="0.25">
      <c r="A51" s="1"/>
      <c r="B51" s="1"/>
      <c r="C51" s="67"/>
      <c r="D51" s="67"/>
      <c r="E51" s="67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</row>
    <row r="52" spans="1:74" ht="15.75" x14ac:dyDescent="0.25">
      <c r="A52" s="1"/>
      <c r="B52" s="1"/>
      <c r="C52" s="67"/>
      <c r="D52" s="67"/>
      <c r="E52" s="67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</row>
    <row r="53" spans="1:74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</row>
    <row r="54" spans="1:74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</row>
    <row r="55" spans="1:74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</row>
    <row r="56" spans="1:74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</row>
    <row r="57" spans="1:74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</row>
    <row r="58" spans="1:74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</row>
    <row r="59" spans="1:74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</row>
    <row r="60" spans="1:74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</row>
    <row r="61" spans="1:74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</row>
    <row r="62" spans="1:74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</row>
    <row r="63" spans="1:74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</row>
    <row r="64" spans="1:74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</row>
    <row r="65" spans="1:74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</row>
    <row r="66" spans="1:74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</row>
    <row r="67" spans="1:74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</row>
    <row r="68" spans="1:74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</row>
    <row r="69" spans="1:74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</row>
    <row r="70" spans="1:74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</row>
    <row r="71" spans="1:74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</row>
    <row r="72" spans="1:74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</row>
    <row r="73" spans="1:74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</row>
    <row r="74" spans="1:74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</row>
    <row r="75" spans="1:74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</row>
    <row r="76" spans="1:74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</row>
    <row r="77" spans="1:74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</row>
    <row r="78" spans="1:74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</row>
    <row r="79" spans="1:74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</row>
    <row r="80" spans="1:74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</row>
    <row r="81" spans="1:74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</row>
    <row r="82" spans="1:74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</row>
    <row r="83" spans="1:74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</row>
    <row r="84" spans="1:74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</row>
    <row r="85" spans="1:74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</row>
    <row r="86" spans="1:74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</row>
    <row r="87" spans="1:74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</row>
    <row r="88" spans="1:74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</row>
    <row r="89" spans="1:74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</row>
    <row r="90" spans="1:74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</row>
    <row r="91" spans="1:74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</row>
    <row r="92" spans="1:74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</row>
    <row r="93" spans="1:74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</row>
    <row r="94" spans="1:74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</row>
    <row r="95" spans="1:74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</row>
    <row r="96" spans="1:74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</row>
    <row r="97" spans="1:74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</row>
    <row r="98" spans="1:74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</row>
    <row r="99" spans="1:74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</row>
    <row r="100" spans="1:74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</row>
    <row r="101" spans="1:74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</row>
    <row r="102" spans="1:74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</row>
    <row r="103" spans="1:74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</row>
    <row r="104" spans="1:74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</row>
    <row r="105" spans="1:74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</row>
    <row r="106" spans="1:74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</row>
    <row r="107" spans="1:74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</row>
    <row r="108" spans="1:74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</row>
    <row r="109" spans="1:74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</row>
    <row r="110" spans="1:74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</row>
    <row r="111" spans="1:74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</row>
    <row r="112" spans="1:74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</row>
    <row r="113" spans="1:74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</row>
    <row r="114" spans="1:74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</row>
    <row r="115" spans="1:74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</row>
    <row r="116" spans="1:74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</row>
    <row r="117" spans="1:74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</row>
    <row r="118" spans="1:74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</row>
    <row r="119" spans="1:74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</row>
    <row r="120" spans="1:74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</row>
    <row r="121" spans="1:74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</row>
    <row r="122" spans="1:74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</row>
    <row r="123" spans="1:74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</row>
    <row r="124" spans="1:74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</row>
    <row r="125" spans="1:74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</row>
    <row r="126" spans="1:74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</row>
    <row r="127" spans="1:74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</row>
    <row r="128" spans="1:74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</row>
    <row r="129" spans="1:74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</row>
    <row r="130" spans="1:74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</row>
    <row r="131" spans="1:74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</row>
    <row r="132" spans="1:74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</row>
    <row r="133" spans="1:74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</row>
    <row r="134" spans="1:74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</row>
    <row r="135" spans="1:74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</row>
    <row r="136" spans="1:74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</row>
    <row r="137" spans="1:74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</row>
    <row r="138" spans="1:74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</row>
    <row r="139" spans="1:74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</row>
    <row r="140" spans="1:74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</row>
    <row r="141" spans="1:74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</row>
    <row r="142" spans="1:74" ht="15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</row>
    <row r="143" spans="1:74" ht="15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</row>
    <row r="144" spans="1:74" ht="15.7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</row>
    <row r="145" spans="1:74" ht="15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</row>
    <row r="146" spans="1:74" ht="15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</row>
    <row r="147" spans="1:74" ht="15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</row>
    <row r="148" spans="1:74" ht="15.7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</row>
    <row r="149" spans="1:74" ht="15.7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</row>
    <row r="150" spans="1:74" ht="15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</row>
    <row r="151" spans="1:74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</row>
    <row r="152" spans="1:74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</row>
    <row r="153" spans="1:74" ht="15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</row>
    <row r="154" spans="1:74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</row>
    <row r="155" spans="1:74" ht="15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</row>
    <row r="156" spans="1:74" ht="15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</row>
    <row r="157" spans="1:74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</row>
    <row r="158" spans="1:74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</row>
    <row r="159" spans="1:74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</row>
    <row r="160" spans="1:74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</row>
    <row r="161" spans="1:74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</row>
    <row r="162" spans="1:74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</row>
    <row r="163" spans="1:74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</row>
    <row r="164" spans="1:74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</row>
    <row r="165" spans="1:74" ht="15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</row>
    <row r="166" spans="1:74" ht="15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</row>
    <row r="167" spans="1:74" ht="15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</row>
    <row r="168" spans="1:74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</row>
    <row r="169" spans="1:74" ht="15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</row>
    <row r="170" spans="1:74" ht="15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</row>
    <row r="171" spans="1:74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</row>
    <row r="172" spans="1:74" ht="15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</row>
    <row r="173" spans="1:74" ht="15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</row>
    <row r="174" spans="1:74" ht="15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</row>
    <row r="175" spans="1:74" ht="15.7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</row>
    <row r="176" spans="1:74" ht="15.7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</row>
    <row r="177" spans="1:74" ht="15.7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</row>
    <row r="178" spans="1:74" ht="15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</row>
    <row r="179" spans="1:74" ht="15.7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</row>
    <row r="180" spans="1:74" ht="15.7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</row>
    <row r="181" spans="1:74" ht="15.7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</row>
    <row r="182" spans="1:74" ht="15.7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</row>
    <row r="183" spans="1:74" ht="15.7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</row>
    <row r="184" spans="1:74" ht="15.7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</row>
    <row r="185" spans="1:74" ht="15.7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</row>
    <row r="186" spans="1:74" ht="15.7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</row>
    <row r="187" spans="1:74" ht="15.7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</row>
    <row r="188" spans="1:74" ht="15.7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</row>
    <row r="189" spans="1:74" ht="15.7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</row>
    <row r="190" spans="1:74" ht="15.7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</row>
    <row r="191" spans="1:74" ht="15.7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</row>
    <row r="192" spans="1:74" ht="15.7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</row>
    <row r="193" spans="1:74" ht="15.7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</row>
    <row r="194" spans="1:74" ht="15.7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</row>
    <row r="195" spans="1:74" ht="15.7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</row>
    <row r="196" spans="1:74" ht="15.7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</row>
    <row r="197" spans="1:74" ht="15.7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</row>
    <row r="198" spans="1:74" ht="15.7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</row>
    <row r="199" spans="1:74" ht="15.7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</row>
    <row r="200" spans="1:74" ht="15.7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</row>
    <row r="201" spans="1:74" ht="15.7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</row>
    <row r="202" spans="1:74" ht="15.7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</row>
    <row r="203" spans="1:74" ht="15.7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</row>
    <row r="204" spans="1:74" ht="15.7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</row>
    <row r="205" spans="1:74" ht="15.7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</row>
    <row r="206" spans="1:74" ht="15.7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</row>
    <row r="207" spans="1:74" ht="15.7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</row>
    <row r="208" spans="1:74" ht="15.7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</row>
    <row r="209" spans="1:74" ht="15.7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</row>
    <row r="210" spans="1:74" ht="15.7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</row>
    <row r="211" spans="1:74" ht="15.7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</row>
    <row r="212" spans="1:74" ht="15.7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</row>
    <row r="213" spans="1:74" ht="15.7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</row>
    <row r="214" spans="1:74" ht="15.7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</row>
    <row r="215" spans="1:74" ht="15.7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</row>
    <row r="216" spans="1:74" ht="15.7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</row>
    <row r="217" spans="1:74" ht="15.7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</row>
    <row r="218" spans="1:74" ht="15.7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</row>
    <row r="219" spans="1:74" ht="15.7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</row>
    <row r="220" spans="1:74" ht="15.7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</row>
    <row r="221" spans="1:74" ht="15.7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</row>
    <row r="222" spans="1:74" ht="15.7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</row>
    <row r="223" spans="1:74" ht="15.7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</row>
  </sheetData>
  <mergeCells count="11">
    <mergeCell ref="D7:D8"/>
    <mergeCell ref="E7:E8"/>
    <mergeCell ref="C1:E1"/>
    <mergeCell ref="A1:B1"/>
    <mergeCell ref="A2:B2"/>
    <mergeCell ref="C2:E2"/>
    <mergeCell ref="A4:C4"/>
    <mergeCell ref="A5:C5"/>
    <mergeCell ref="A7:A8"/>
    <mergeCell ref="B7:B8"/>
    <mergeCell ref="C7:C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78"/>
  <sheetViews>
    <sheetView topLeftCell="A4" workbookViewId="0">
      <selection activeCell="G8" sqref="G8"/>
    </sheetView>
  </sheetViews>
  <sheetFormatPr defaultRowHeight="15" x14ac:dyDescent="0.25"/>
  <cols>
    <col min="1" max="1" width="7.7109375" customWidth="1"/>
    <col min="2" max="2" width="13.42578125" customWidth="1"/>
    <col min="3" max="3" width="37.85546875" customWidth="1"/>
    <col min="4" max="4" width="14.28515625" customWidth="1"/>
    <col min="5" max="5" width="12" customWidth="1"/>
    <col min="6" max="6" width="18" customWidth="1"/>
    <col min="7" max="7" width="19.7109375" customWidth="1"/>
    <col min="8" max="8" width="5.28515625" customWidth="1"/>
    <col min="9" max="9" width="13.85546875" customWidth="1"/>
    <col min="10" max="10" width="15.85546875" customWidth="1"/>
    <col min="11" max="11" width="14.7109375" customWidth="1"/>
    <col min="12" max="12" width="11.5703125" bestFit="1" customWidth="1"/>
    <col min="13" max="13" width="15.28515625" bestFit="1" customWidth="1"/>
    <col min="14" max="14" width="16" customWidth="1"/>
    <col min="15" max="15" width="13.28515625" customWidth="1"/>
    <col min="16" max="16" width="13.28515625" bestFit="1" customWidth="1"/>
    <col min="17" max="17" width="13.7109375" customWidth="1"/>
  </cols>
  <sheetData>
    <row r="1" spans="1:26" ht="18" x14ac:dyDescent="0.25">
      <c r="A1" s="77" t="s">
        <v>41</v>
      </c>
      <c r="B1" s="77"/>
      <c r="C1" s="77"/>
      <c r="D1" s="77"/>
      <c r="E1" s="77"/>
      <c r="F1" s="77"/>
      <c r="G1" s="77"/>
      <c r="H1" s="1"/>
      <c r="I1" s="80" t="s">
        <v>142</v>
      </c>
      <c r="J1" s="80"/>
      <c r="K1" s="80"/>
      <c r="L1" s="37"/>
      <c r="M1" s="37"/>
      <c r="N1" s="37"/>
      <c r="O1" s="37"/>
      <c r="P1" s="37"/>
      <c r="Q1" s="37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79"/>
      <c r="B2" s="79"/>
      <c r="C2" s="79"/>
      <c r="D2" s="79"/>
      <c r="E2" s="79"/>
      <c r="F2" s="79"/>
      <c r="G2" s="79"/>
      <c r="H2" s="1"/>
      <c r="I2" s="37"/>
      <c r="J2" s="37"/>
      <c r="K2" s="37"/>
      <c r="L2" s="37"/>
      <c r="M2" s="37"/>
      <c r="N2" s="37"/>
      <c r="O2" s="37"/>
      <c r="P2" s="37"/>
      <c r="Q2" s="37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15</v>
      </c>
      <c r="F3" s="3" t="s">
        <v>4</v>
      </c>
      <c r="G3" s="3" t="s">
        <v>5</v>
      </c>
      <c r="H3" s="1"/>
      <c r="I3" s="37"/>
      <c r="J3" s="81" t="s">
        <v>143</v>
      </c>
      <c r="K3" s="81" t="s">
        <v>144</v>
      </c>
      <c r="L3" s="82" t="s">
        <v>33</v>
      </c>
      <c r="M3" s="81" t="s">
        <v>145</v>
      </c>
      <c r="N3" s="81" t="s">
        <v>14</v>
      </c>
      <c r="O3" s="81" t="s">
        <v>146</v>
      </c>
      <c r="P3" s="81" t="s">
        <v>147</v>
      </c>
      <c r="Q3" s="81" t="s">
        <v>148</v>
      </c>
      <c r="R3" s="1"/>
      <c r="S3" s="1"/>
      <c r="T3" s="1"/>
      <c r="U3" s="1"/>
      <c r="V3" s="1"/>
      <c r="W3" s="1"/>
      <c r="X3" s="1"/>
      <c r="Y3" s="1"/>
      <c r="Z3" s="1"/>
    </row>
    <row r="4" spans="1:26" ht="43.5" customHeight="1" x14ac:dyDescent="0.25">
      <c r="A4" s="5"/>
      <c r="B4" s="5">
        <v>44197</v>
      </c>
      <c r="C4" s="6" t="s">
        <v>155</v>
      </c>
      <c r="D4" s="4" t="s">
        <v>140</v>
      </c>
      <c r="E4" s="6"/>
      <c r="F4" s="27">
        <f>F9+22000</f>
        <v>474522000</v>
      </c>
      <c r="G4" s="27"/>
      <c r="H4" s="1"/>
      <c r="I4" s="37"/>
      <c r="J4" s="81"/>
      <c r="K4" s="81"/>
      <c r="L4" s="82"/>
      <c r="M4" s="81"/>
      <c r="N4" s="81"/>
      <c r="O4" s="81"/>
      <c r="P4" s="81"/>
      <c r="Q4" s="81"/>
      <c r="R4" s="1"/>
      <c r="S4" s="1"/>
      <c r="T4" s="1"/>
      <c r="U4" s="1"/>
      <c r="V4" s="1"/>
      <c r="W4" s="1"/>
      <c r="X4" s="1"/>
      <c r="Y4" s="1"/>
      <c r="Z4" s="1"/>
    </row>
    <row r="5" spans="1:26" ht="26.25" customHeight="1" x14ac:dyDescent="0.25">
      <c r="A5" s="5"/>
      <c r="B5" s="5">
        <v>44379</v>
      </c>
      <c r="C5" s="6" t="s">
        <v>87</v>
      </c>
      <c r="D5" s="4" t="s">
        <v>22</v>
      </c>
      <c r="E5" s="6"/>
      <c r="F5" s="27"/>
      <c r="G5" s="27">
        <v>22000</v>
      </c>
      <c r="H5" s="1"/>
      <c r="I5" s="37"/>
      <c r="J5" s="45"/>
      <c r="K5" s="45"/>
      <c r="L5" s="45"/>
      <c r="M5" s="45"/>
      <c r="N5" s="45"/>
      <c r="O5" s="45"/>
      <c r="P5" s="45"/>
      <c r="Q5" s="45"/>
      <c r="R5" s="1"/>
      <c r="S5" s="1"/>
      <c r="T5" s="1"/>
      <c r="U5" s="1"/>
      <c r="V5" s="1"/>
      <c r="W5" s="1"/>
      <c r="X5" s="1"/>
      <c r="Y5" s="1"/>
      <c r="Z5" s="1"/>
    </row>
    <row r="6" spans="1:26" ht="42" customHeight="1" x14ac:dyDescent="0.25">
      <c r="A6" s="5"/>
      <c r="B6" s="8">
        <v>44408</v>
      </c>
      <c r="C6" s="17" t="s">
        <v>153</v>
      </c>
      <c r="D6" s="9" t="s">
        <v>162</v>
      </c>
      <c r="E6" s="17"/>
      <c r="F6" s="44"/>
      <c r="G6" s="44">
        <v>190000000</v>
      </c>
      <c r="H6" s="1"/>
      <c r="I6" s="38" t="s">
        <v>149</v>
      </c>
      <c r="J6" s="45"/>
      <c r="K6" s="45"/>
      <c r="L6" s="45"/>
      <c r="M6" s="45"/>
      <c r="N6" s="45"/>
      <c r="O6" s="45"/>
      <c r="P6" s="45"/>
      <c r="Q6" s="45"/>
      <c r="R6" s="1"/>
      <c r="S6" s="1"/>
      <c r="T6" s="1"/>
      <c r="U6" s="1"/>
      <c r="V6" s="1"/>
      <c r="W6" s="1"/>
      <c r="X6" s="1"/>
      <c r="Y6" s="1"/>
      <c r="Z6" s="1"/>
    </row>
    <row r="7" spans="1:26" ht="42" customHeight="1" x14ac:dyDescent="0.25">
      <c r="A7" s="5"/>
      <c r="B7" s="8">
        <v>44408</v>
      </c>
      <c r="C7" s="17" t="s">
        <v>153</v>
      </c>
      <c r="D7" s="9" t="s">
        <v>164</v>
      </c>
      <c r="E7" s="17"/>
      <c r="F7" s="44"/>
      <c r="G7" s="44">
        <v>250000000</v>
      </c>
      <c r="H7" s="1"/>
      <c r="I7" s="38"/>
      <c r="J7" s="45"/>
      <c r="K7" s="45"/>
      <c r="L7" s="45"/>
      <c r="M7" s="45"/>
      <c r="N7" s="45"/>
      <c r="O7" s="45"/>
      <c r="P7" s="45"/>
      <c r="Q7" s="45"/>
      <c r="R7" s="1"/>
      <c r="S7" s="1"/>
      <c r="T7" s="1"/>
      <c r="U7" s="1"/>
      <c r="V7" s="1"/>
      <c r="W7" s="1"/>
      <c r="X7" s="1"/>
      <c r="Y7" s="1"/>
      <c r="Z7" s="1"/>
    </row>
    <row r="8" spans="1:26" ht="42" customHeight="1" x14ac:dyDescent="0.25">
      <c r="A8" s="5"/>
      <c r="B8" s="8">
        <v>44408</v>
      </c>
      <c r="C8" s="17" t="s">
        <v>153</v>
      </c>
      <c r="D8" s="9" t="s">
        <v>10</v>
      </c>
      <c r="E8" s="17"/>
      <c r="F8" s="44"/>
      <c r="G8" s="44">
        <f>F9-G6-22000-G7</f>
        <v>34478000</v>
      </c>
      <c r="H8" s="1"/>
      <c r="I8" s="38"/>
      <c r="J8" s="45"/>
      <c r="K8" s="45"/>
      <c r="L8" s="45"/>
      <c r="M8" s="45"/>
      <c r="N8" s="45"/>
      <c r="O8" s="45"/>
      <c r="P8" s="45"/>
      <c r="Q8" s="45"/>
      <c r="R8" s="1"/>
      <c r="S8" s="1"/>
      <c r="T8" s="1"/>
      <c r="U8" s="1"/>
      <c r="V8" s="1"/>
      <c r="W8" s="1"/>
      <c r="X8" s="1"/>
      <c r="Y8" s="1"/>
      <c r="Z8" s="1"/>
    </row>
    <row r="9" spans="1:26" ht="36" customHeight="1" x14ac:dyDescent="0.25">
      <c r="A9" s="5"/>
      <c r="B9" s="5">
        <v>44487</v>
      </c>
      <c r="C9" s="6" t="s">
        <v>108</v>
      </c>
      <c r="D9" s="4" t="s">
        <v>88</v>
      </c>
      <c r="E9" s="6"/>
      <c r="F9" s="27">
        <v>474500000</v>
      </c>
      <c r="G9" s="27"/>
      <c r="H9" s="1"/>
      <c r="I9" s="39">
        <v>44136</v>
      </c>
      <c r="J9" s="41">
        <v>4336000000</v>
      </c>
      <c r="K9" s="41">
        <v>142060</v>
      </c>
      <c r="L9" s="41">
        <v>66000</v>
      </c>
      <c r="M9" s="41">
        <v>130000000</v>
      </c>
      <c r="N9" s="41">
        <v>0</v>
      </c>
      <c r="O9" s="41">
        <v>0</v>
      </c>
      <c r="P9" s="41">
        <v>0</v>
      </c>
      <c r="Q9" s="41">
        <v>200000000</v>
      </c>
      <c r="R9" s="1"/>
      <c r="S9" s="1"/>
      <c r="T9" s="1"/>
      <c r="U9" s="1"/>
      <c r="V9" s="1"/>
      <c r="W9" s="1"/>
      <c r="X9" s="1"/>
      <c r="Y9" s="1"/>
      <c r="Z9" s="1"/>
    </row>
    <row r="10" spans="1:26" ht="43.5" customHeight="1" x14ac:dyDescent="0.25">
      <c r="A10" s="5"/>
      <c r="B10" s="5">
        <v>44487</v>
      </c>
      <c r="C10" s="6" t="s">
        <v>141</v>
      </c>
      <c r="D10" s="4" t="s">
        <v>140</v>
      </c>
      <c r="E10" s="6"/>
      <c r="F10" s="27"/>
      <c r="G10" s="27">
        <v>474522000</v>
      </c>
      <c r="H10" s="1"/>
      <c r="I10" s="39">
        <v>44166</v>
      </c>
      <c r="J10" s="41">
        <v>65000000</v>
      </c>
      <c r="K10" s="41">
        <v>668594</v>
      </c>
      <c r="L10" s="41">
        <v>143000</v>
      </c>
      <c r="M10" s="41">
        <v>10000000</v>
      </c>
      <c r="N10" s="41">
        <v>0</v>
      </c>
      <c r="O10" s="41">
        <v>0</v>
      </c>
      <c r="P10" s="41">
        <v>0</v>
      </c>
      <c r="Q10" s="41">
        <v>50000000</v>
      </c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4"/>
      <c r="B11" s="5"/>
      <c r="C11" s="6"/>
      <c r="D11" s="4"/>
      <c r="E11" s="4"/>
      <c r="F11" s="27"/>
      <c r="G11" s="27"/>
      <c r="H11" s="1"/>
      <c r="I11" s="39">
        <v>44197</v>
      </c>
      <c r="J11" s="41">
        <v>0</v>
      </c>
      <c r="K11" s="41">
        <v>682897</v>
      </c>
      <c r="L11" s="41">
        <v>44000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4"/>
      <c r="B12" s="5"/>
      <c r="C12" s="6"/>
      <c r="D12" s="4"/>
      <c r="E12" s="6"/>
      <c r="F12" s="7"/>
      <c r="G12" s="36"/>
      <c r="H12" s="1"/>
      <c r="I12" s="39">
        <v>44228</v>
      </c>
      <c r="J12" s="41">
        <v>0</v>
      </c>
      <c r="K12" s="41">
        <v>681526</v>
      </c>
      <c r="L12" s="41">
        <v>44000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11"/>
      <c r="B13" s="11"/>
      <c r="C13" s="11" t="s">
        <v>137</v>
      </c>
      <c r="D13" s="11"/>
      <c r="E13" s="11"/>
      <c r="F13" s="12">
        <f>SUM(F4:F12)</f>
        <v>949022000</v>
      </c>
      <c r="G13" s="12">
        <f>SUM(G4:G12)</f>
        <v>949022000</v>
      </c>
      <c r="H13" s="1"/>
      <c r="I13" s="39">
        <v>44256</v>
      </c>
      <c r="J13" s="41">
        <v>220000000</v>
      </c>
      <c r="K13" s="41">
        <v>616435</v>
      </c>
      <c r="L13" s="41">
        <v>132000</v>
      </c>
      <c r="M13" s="41">
        <v>30000000</v>
      </c>
      <c r="N13" s="41">
        <v>0</v>
      </c>
      <c r="O13" s="41">
        <v>0</v>
      </c>
      <c r="P13" s="41">
        <v>0</v>
      </c>
      <c r="Q13" s="41">
        <v>0</v>
      </c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11"/>
      <c r="B14" s="11"/>
      <c r="C14" s="11" t="s">
        <v>138</v>
      </c>
      <c r="D14" s="11"/>
      <c r="E14" s="11"/>
      <c r="F14" s="12"/>
      <c r="G14" s="12"/>
      <c r="H14" s="1"/>
      <c r="I14" s="39">
        <v>44287</v>
      </c>
      <c r="J14" s="41">
        <v>0</v>
      </c>
      <c r="K14" s="41">
        <v>713442</v>
      </c>
      <c r="L14" s="41">
        <v>55000</v>
      </c>
      <c r="M14" s="41">
        <v>0</v>
      </c>
      <c r="N14" s="41">
        <v>0</v>
      </c>
      <c r="O14" s="41">
        <v>20000000</v>
      </c>
      <c r="P14" s="41">
        <v>5000000</v>
      </c>
      <c r="Q14" s="41">
        <v>0</v>
      </c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11"/>
      <c r="B15" s="11"/>
      <c r="C15" s="11" t="s">
        <v>71</v>
      </c>
      <c r="D15" s="11"/>
      <c r="E15" s="11"/>
      <c r="F15" s="12">
        <f>F13+F14-G13</f>
        <v>0</v>
      </c>
      <c r="G15" s="12"/>
      <c r="H15" s="15"/>
      <c r="I15" s="39">
        <v>44317</v>
      </c>
      <c r="J15" s="41">
        <v>0</v>
      </c>
      <c r="K15" s="41">
        <v>685749</v>
      </c>
      <c r="L15" s="41">
        <v>121000</v>
      </c>
      <c r="M15" s="41">
        <v>20000000</v>
      </c>
      <c r="N15" s="41">
        <v>22000000</v>
      </c>
      <c r="O15" s="41">
        <v>5000000</v>
      </c>
      <c r="P15" s="41">
        <v>0</v>
      </c>
      <c r="Q15" s="41">
        <v>0</v>
      </c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13"/>
      <c r="B16" s="13"/>
      <c r="C16" s="13"/>
      <c r="D16" s="13"/>
      <c r="E16" s="13"/>
      <c r="F16" s="14"/>
      <c r="G16" s="14"/>
      <c r="H16" s="1"/>
      <c r="I16" s="39">
        <v>44348</v>
      </c>
      <c r="J16" s="41">
        <v>0</v>
      </c>
      <c r="K16" s="41">
        <v>0</v>
      </c>
      <c r="L16" s="41">
        <v>44000</v>
      </c>
      <c r="M16" s="41">
        <v>0</v>
      </c>
      <c r="N16" s="41">
        <v>15000000</v>
      </c>
      <c r="O16" s="41">
        <v>5000000</v>
      </c>
      <c r="P16" s="41">
        <v>0</v>
      </c>
      <c r="Q16" s="41">
        <v>0</v>
      </c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1"/>
      <c r="B17" s="1"/>
      <c r="C17" s="1"/>
      <c r="D17" s="1"/>
      <c r="E17" s="1"/>
      <c r="F17" s="2"/>
      <c r="G17" s="2"/>
      <c r="H17" s="1"/>
      <c r="I17" s="39">
        <v>44378</v>
      </c>
      <c r="J17" s="41"/>
      <c r="K17" s="41"/>
      <c r="L17" s="41"/>
      <c r="M17" s="41"/>
      <c r="N17" s="41"/>
      <c r="O17" s="41">
        <v>12000000</v>
      </c>
      <c r="P17" s="41"/>
      <c r="Q17" s="4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1"/>
      <c r="B18" s="1"/>
      <c r="C18" s="1"/>
      <c r="D18" s="1"/>
      <c r="E18" s="1"/>
      <c r="F18" s="2"/>
      <c r="G18" s="2"/>
      <c r="H18" s="1"/>
      <c r="I18" s="39">
        <v>44409</v>
      </c>
      <c r="J18" s="41"/>
      <c r="K18" s="41"/>
      <c r="L18" s="41"/>
      <c r="M18" s="41"/>
      <c r="N18" s="41"/>
      <c r="O18" s="41"/>
      <c r="P18" s="41"/>
      <c r="Q18" s="4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s="1"/>
      <c r="B19" s="1"/>
      <c r="C19" s="1"/>
      <c r="D19" s="1"/>
      <c r="E19" s="1"/>
      <c r="F19" s="2"/>
      <c r="G19" s="2"/>
      <c r="H19" s="1"/>
      <c r="I19" s="39">
        <v>44440</v>
      </c>
      <c r="J19" s="41"/>
      <c r="K19" s="41"/>
      <c r="L19" s="41"/>
      <c r="M19" s="41"/>
      <c r="N19" s="41"/>
      <c r="O19" s="41"/>
      <c r="P19" s="41"/>
      <c r="Q19" s="4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s="1"/>
      <c r="B20" s="1"/>
      <c r="C20" s="1"/>
      <c r="D20" s="1"/>
      <c r="E20" s="1"/>
      <c r="F20" s="2"/>
      <c r="G20" s="2"/>
      <c r="H20" s="1"/>
      <c r="I20" s="39">
        <v>44470</v>
      </c>
      <c r="J20" s="41"/>
      <c r="K20" s="41"/>
      <c r="L20" s="41"/>
      <c r="M20" s="41"/>
      <c r="N20" s="41"/>
      <c r="O20" s="41"/>
      <c r="P20" s="41"/>
      <c r="Q20" s="4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x14ac:dyDescent="0.25">
      <c r="A21" s="1"/>
      <c r="B21" s="1"/>
      <c r="C21" s="1"/>
      <c r="D21" s="1"/>
      <c r="E21" s="1"/>
      <c r="F21" s="2"/>
      <c r="G21" s="2"/>
      <c r="H21" s="1"/>
      <c r="I21" s="39">
        <v>44501</v>
      </c>
      <c r="J21" s="41"/>
      <c r="K21" s="41"/>
      <c r="L21" s="41"/>
      <c r="M21" s="41"/>
      <c r="N21" s="41"/>
      <c r="O21" s="41"/>
      <c r="P21" s="41"/>
      <c r="Q21" s="4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x14ac:dyDescent="0.25">
      <c r="A22" s="1"/>
      <c r="B22" s="1"/>
      <c r="C22" s="1"/>
      <c r="D22" s="1"/>
      <c r="E22" s="1"/>
      <c r="F22" s="2"/>
      <c r="G22" s="2"/>
      <c r="H22" s="1"/>
      <c r="I22" s="39">
        <v>44531</v>
      </c>
      <c r="J22" s="41"/>
      <c r="K22" s="41"/>
      <c r="L22" s="41"/>
      <c r="M22" s="41"/>
      <c r="N22" s="41"/>
      <c r="O22" s="41"/>
      <c r="P22" s="41"/>
      <c r="Q22" s="4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x14ac:dyDescent="0.25">
      <c r="A23" s="1"/>
      <c r="B23" s="1"/>
      <c r="C23" s="1"/>
      <c r="D23" s="1"/>
      <c r="E23" s="1"/>
      <c r="F23" s="2"/>
      <c r="G23" s="2"/>
      <c r="H23" s="1"/>
      <c r="I23" s="40"/>
      <c r="J23" s="41"/>
      <c r="K23" s="41"/>
      <c r="L23" s="41"/>
      <c r="M23" s="41"/>
      <c r="N23" s="41"/>
      <c r="O23" s="41"/>
      <c r="P23" s="41"/>
      <c r="Q23" s="4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x14ac:dyDescent="0.25">
      <c r="A24" s="1"/>
      <c r="B24" s="1"/>
      <c r="C24" s="1"/>
      <c r="D24" s="1"/>
      <c r="E24" s="1"/>
      <c r="F24" s="2"/>
      <c r="G24" s="2"/>
      <c r="H24" s="1"/>
      <c r="I24" s="46" t="s">
        <v>150</v>
      </c>
      <c r="J24" s="47">
        <v>4621000000</v>
      </c>
      <c r="K24" s="47">
        <v>4190703</v>
      </c>
      <c r="L24" s="51">
        <f>SUM(L5:L23)</f>
        <v>649000</v>
      </c>
      <c r="M24" s="51">
        <f t="shared" ref="M24:Q24" si="0">SUM(M5:M23)</f>
        <v>190000000</v>
      </c>
      <c r="N24" s="51">
        <f t="shared" si="0"/>
        <v>37000000</v>
      </c>
      <c r="O24" s="51">
        <f t="shared" si="0"/>
        <v>42000000</v>
      </c>
      <c r="P24" s="51">
        <f t="shared" si="0"/>
        <v>5000000</v>
      </c>
      <c r="Q24" s="51">
        <f t="shared" si="0"/>
        <v>250000000</v>
      </c>
      <c r="R24" s="1"/>
      <c r="S24" s="1"/>
      <c r="T24" s="1"/>
      <c r="U24" s="1"/>
      <c r="V24" s="1"/>
      <c r="W24" s="1"/>
      <c r="X24" s="1"/>
      <c r="Y24" s="1"/>
      <c r="Z24" s="1"/>
    </row>
    <row r="25" spans="1:26" ht="15.75" x14ac:dyDescent="0.25">
      <c r="A25" s="1"/>
      <c r="B25" s="1"/>
      <c r="C25" s="1"/>
      <c r="D25" s="1"/>
      <c r="E25" s="1"/>
      <c r="F25" s="2"/>
      <c r="G25" s="2"/>
      <c r="H25" s="1"/>
      <c r="I25" s="42"/>
      <c r="J25" s="43" t="s">
        <v>151</v>
      </c>
      <c r="K25" s="43">
        <v>4625190703</v>
      </c>
      <c r="L25" s="52"/>
      <c r="M25" s="52"/>
      <c r="N25" s="52"/>
      <c r="O25" s="52"/>
      <c r="P25" s="52" t="s">
        <v>152</v>
      </c>
      <c r="Q25" s="52">
        <f>SUM(L24:Q24)</f>
        <v>524649000</v>
      </c>
      <c r="R25" s="1"/>
      <c r="S25" s="1"/>
      <c r="T25" s="1"/>
      <c r="U25" s="1"/>
      <c r="V25" s="1"/>
      <c r="W25" s="1"/>
      <c r="X25" s="1"/>
      <c r="Y25" s="1"/>
      <c r="Z25" s="1"/>
    </row>
    <row r="26" spans="1:26" ht="15.75" x14ac:dyDescent="0.25">
      <c r="A26" s="1"/>
      <c r="B26" s="1"/>
      <c r="C26" s="1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x14ac:dyDescent="0.25">
      <c r="A27" s="1"/>
      <c r="B27" s="1"/>
      <c r="C27" s="1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x14ac:dyDescent="0.25">
      <c r="A28" s="1"/>
      <c r="B28" s="1"/>
      <c r="C28" s="1"/>
      <c r="D28" s="1"/>
      <c r="E28" s="1"/>
      <c r="F28" s="2"/>
      <c r="G28" s="2"/>
      <c r="H28" s="1"/>
      <c r="I28" s="1"/>
      <c r="J28" s="1"/>
      <c r="K28" s="1"/>
      <c r="L28" s="1"/>
      <c r="M28" s="1"/>
      <c r="N28" s="16">
        <f>N24</f>
        <v>37000000</v>
      </c>
      <c r="O28" s="16">
        <f>O24</f>
        <v>42000000</v>
      </c>
      <c r="P28" s="48">
        <f>SUM(N28:O28)</f>
        <v>79000000</v>
      </c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x14ac:dyDescent="0.25">
      <c r="A29" s="1"/>
      <c r="B29" s="1"/>
      <c r="C29" s="1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x14ac:dyDescent="0.25">
      <c r="A30" s="1"/>
      <c r="B30" s="1"/>
      <c r="C30" s="1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x14ac:dyDescent="0.25">
      <c r="A31" s="1"/>
      <c r="B31" s="1"/>
      <c r="C31" s="1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x14ac:dyDescent="0.25">
      <c r="A32" s="1"/>
      <c r="B32" s="1"/>
      <c r="C32" s="1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x14ac:dyDescent="0.25">
      <c r="A33" s="1"/>
      <c r="B33" s="1"/>
      <c r="C33" s="1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x14ac:dyDescent="0.25">
      <c r="A34" s="1"/>
      <c r="B34" s="1"/>
      <c r="C34" s="1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x14ac:dyDescent="0.25">
      <c r="A35" s="1"/>
      <c r="B35" s="1"/>
      <c r="C35" s="1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x14ac:dyDescent="0.25">
      <c r="A36" s="1"/>
      <c r="B36" s="1"/>
      <c r="C36" s="1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x14ac:dyDescent="0.25">
      <c r="A37" s="1"/>
      <c r="B37" s="1"/>
      <c r="C37" s="1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x14ac:dyDescent="0.25">
      <c r="A38" s="1"/>
      <c r="B38" s="1"/>
      <c r="C38" s="1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x14ac:dyDescent="0.25">
      <c r="A39" s="1"/>
      <c r="B39" s="1"/>
      <c r="C39" s="1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x14ac:dyDescent="0.25">
      <c r="A40" s="1"/>
      <c r="B40" s="1"/>
      <c r="C40" s="1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x14ac:dyDescent="0.25">
      <c r="A41" s="1"/>
      <c r="B41" s="1"/>
      <c r="C41" s="1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x14ac:dyDescent="0.25">
      <c r="A42" s="1"/>
      <c r="B42" s="1"/>
      <c r="C42" s="1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x14ac:dyDescent="0.25">
      <c r="A43" s="1"/>
      <c r="B43" s="1"/>
      <c r="C43" s="1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x14ac:dyDescent="0.25">
      <c r="A44" s="1"/>
      <c r="B44" s="1"/>
      <c r="C44" s="1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x14ac:dyDescent="0.25">
      <c r="A45" s="1"/>
      <c r="B45" s="1"/>
      <c r="C45" s="1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x14ac:dyDescent="0.25">
      <c r="A46" s="1"/>
      <c r="B46" s="1"/>
      <c r="C46" s="1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x14ac:dyDescent="0.25">
      <c r="A47" s="1"/>
      <c r="B47" s="1"/>
      <c r="C47" s="1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x14ac:dyDescent="0.25">
      <c r="A48" s="1"/>
      <c r="B48" s="1"/>
      <c r="C48" s="1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x14ac:dyDescent="0.25">
      <c r="A49" s="1"/>
      <c r="B49" s="1"/>
      <c r="C49" s="1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x14ac:dyDescent="0.25">
      <c r="A50" s="1"/>
      <c r="B50" s="1"/>
      <c r="C50" s="1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x14ac:dyDescent="0.25">
      <c r="A51" s="1"/>
      <c r="B51" s="1"/>
      <c r="C51" s="1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x14ac:dyDescent="0.25">
      <c r="A52" s="1"/>
      <c r="B52" s="1"/>
      <c r="C52" s="1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x14ac:dyDescent="0.25">
      <c r="A53" s="1"/>
      <c r="B53" s="1"/>
      <c r="C53" s="1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x14ac:dyDescent="0.25">
      <c r="A54" s="1"/>
      <c r="B54" s="1"/>
      <c r="C54" s="1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x14ac:dyDescent="0.25">
      <c r="A55" s="1"/>
      <c r="B55" s="1"/>
      <c r="C55" s="1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x14ac:dyDescent="0.25">
      <c r="A56" s="1"/>
      <c r="B56" s="1"/>
      <c r="C56" s="1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x14ac:dyDescent="0.25">
      <c r="A57" s="1"/>
      <c r="B57" s="1"/>
      <c r="C57" s="1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x14ac:dyDescent="0.25">
      <c r="A58" s="1"/>
      <c r="B58" s="1"/>
      <c r="C58" s="1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x14ac:dyDescent="0.25">
      <c r="A59" s="1"/>
      <c r="B59" s="1"/>
      <c r="C59" s="1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x14ac:dyDescent="0.25">
      <c r="A60" s="1"/>
      <c r="B60" s="1"/>
      <c r="C60" s="1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x14ac:dyDescent="0.25">
      <c r="A61" s="1"/>
      <c r="B61" s="1"/>
      <c r="C61" s="1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x14ac:dyDescent="0.25">
      <c r="A62" s="1"/>
      <c r="B62" s="1"/>
      <c r="C62" s="1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x14ac:dyDescent="0.25">
      <c r="A63" s="1"/>
      <c r="B63" s="1"/>
      <c r="C63" s="1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x14ac:dyDescent="0.25">
      <c r="A64" s="1"/>
      <c r="B64" s="1"/>
      <c r="C64" s="1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x14ac:dyDescent="0.25">
      <c r="A65" s="1"/>
      <c r="B65" s="1"/>
      <c r="C65" s="1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x14ac:dyDescent="0.25">
      <c r="A66" s="1"/>
      <c r="B66" s="1"/>
      <c r="C66" s="1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x14ac:dyDescent="0.25">
      <c r="A67" s="1"/>
      <c r="B67" s="1"/>
      <c r="C67" s="1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x14ac:dyDescent="0.25">
      <c r="A68" s="1"/>
      <c r="B68" s="1"/>
      <c r="C68" s="1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x14ac:dyDescent="0.25">
      <c r="A69" s="1"/>
      <c r="B69" s="1"/>
      <c r="C69" s="1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x14ac:dyDescent="0.25">
      <c r="A70" s="1"/>
      <c r="B70" s="1"/>
      <c r="C70" s="1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x14ac:dyDescent="0.25">
      <c r="A71" s="1"/>
      <c r="B71" s="1"/>
      <c r="C71" s="1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x14ac:dyDescent="0.25">
      <c r="A72" s="1"/>
      <c r="B72" s="1"/>
      <c r="C72" s="1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x14ac:dyDescent="0.25">
      <c r="A73" s="1"/>
      <c r="B73" s="1"/>
      <c r="C73" s="1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x14ac:dyDescent="0.25">
      <c r="A74" s="1"/>
      <c r="B74" s="1"/>
      <c r="C74" s="1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x14ac:dyDescent="0.25">
      <c r="A75" s="1"/>
      <c r="B75" s="1"/>
      <c r="C75" s="1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x14ac:dyDescent="0.25">
      <c r="A76" s="1"/>
      <c r="B76" s="1"/>
      <c r="C76" s="1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x14ac:dyDescent="0.25">
      <c r="A77" s="1"/>
      <c r="B77" s="1"/>
      <c r="C77" s="1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x14ac:dyDescent="0.25">
      <c r="A78" s="1"/>
      <c r="B78" s="1"/>
      <c r="C78" s="1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x14ac:dyDescent="0.25">
      <c r="A79" s="1"/>
      <c r="B79" s="1"/>
      <c r="C79" s="1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x14ac:dyDescent="0.25">
      <c r="A80" s="1"/>
      <c r="B80" s="1"/>
      <c r="C80" s="1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x14ac:dyDescent="0.25">
      <c r="A81" s="1"/>
      <c r="B81" s="1"/>
      <c r="C81" s="1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x14ac:dyDescent="0.25">
      <c r="A82" s="1"/>
      <c r="B82" s="1"/>
      <c r="C82" s="1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x14ac:dyDescent="0.25">
      <c r="A83" s="1"/>
      <c r="B83" s="1"/>
      <c r="C83" s="1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x14ac:dyDescent="0.25">
      <c r="A84" s="1"/>
      <c r="B84" s="1"/>
      <c r="C84" s="1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x14ac:dyDescent="0.25">
      <c r="A85" s="1"/>
      <c r="B85" s="1"/>
      <c r="C85" s="1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x14ac:dyDescent="0.25">
      <c r="A86" s="1"/>
      <c r="B86" s="1"/>
      <c r="C86" s="1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x14ac:dyDescent="0.25">
      <c r="A87" s="1"/>
      <c r="B87" s="1"/>
      <c r="C87" s="1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x14ac:dyDescent="0.25">
      <c r="A88" s="1"/>
      <c r="B88" s="1"/>
      <c r="C88" s="1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x14ac:dyDescent="0.25">
      <c r="A89" s="1"/>
      <c r="B89" s="1"/>
      <c r="C89" s="1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x14ac:dyDescent="0.25">
      <c r="A90" s="1"/>
      <c r="B90" s="1"/>
      <c r="C90" s="1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x14ac:dyDescent="0.25">
      <c r="A91" s="1"/>
      <c r="B91" s="1"/>
      <c r="C91" s="1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x14ac:dyDescent="0.25">
      <c r="A92" s="1"/>
      <c r="B92" s="1"/>
      <c r="C92" s="1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x14ac:dyDescent="0.25">
      <c r="A93" s="1"/>
      <c r="B93" s="1"/>
      <c r="C93" s="1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x14ac:dyDescent="0.25">
      <c r="A94" s="1"/>
      <c r="B94" s="1"/>
      <c r="C94" s="1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x14ac:dyDescent="0.25">
      <c r="A95" s="1"/>
      <c r="B95" s="1"/>
      <c r="C95" s="1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x14ac:dyDescent="0.25">
      <c r="A96" s="1"/>
      <c r="B96" s="1"/>
      <c r="C96" s="1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x14ac:dyDescent="0.25">
      <c r="A97" s="1"/>
      <c r="B97" s="1"/>
      <c r="C97" s="1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x14ac:dyDescent="0.25">
      <c r="A98" s="1"/>
      <c r="B98" s="1"/>
      <c r="C98" s="1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x14ac:dyDescent="0.25">
      <c r="A99" s="1"/>
      <c r="B99" s="1"/>
      <c r="C99" s="1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x14ac:dyDescent="0.25">
      <c r="A100" s="1"/>
      <c r="B100" s="1"/>
      <c r="C100" s="1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x14ac:dyDescent="0.25">
      <c r="A101" s="1"/>
      <c r="B101" s="1"/>
      <c r="C101" s="1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x14ac:dyDescent="0.25">
      <c r="A102" s="1"/>
      <c r="B102" s="1"/>
      <c r="C102" s="1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x14ac:dyDescent="0.25">
      <c r="A103" s="1"/>
      <c r="B103" s="1"/>
      <c r="C103" s="1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x14ac:dyDescent="0.25">
      <c r="A104" s="1"/>
      <c r="B104" s="1"/>
      <c r="C104" s="1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x14ac:dyDescent="0.25">
      <c r="A105" s="1"/>
      <c r="B105" s="1"/>
      <c r="C105" s="1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x14ac:dyDescent="0.25">
      <c r="A106" s="1"/>
      <c r="B106" s="1"/>
      <c r="C106" s="1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</sheetData>
  <autoFilter ref="A3:G15" xr:uid="{00000000-0009-0000-0000-000005000000}"/>
  <mergeCells count="11">
    <mergeCell ref="Q3:Q4"/>
    <mergeCell ref="L3:L4"/>
    <mergeCell ref="M3:M4"/>
    <mergeCell ref="N3:N4"/>
    <mergeCell ref="O3:O4"/>
    <mergeCell ref="P3:P4"/>
    <mergeCell ref="A1:G1"/>
    <mergeCell ref="A2:G2"/>
    <mergeCell ref="I1:K1"/>
    <mergeCell ref="J3:J4"/>
    <mergeCell ref="K3:K4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Sheet2!$A:$A</xm:f>
          </x14:formula1>
          <xm:sqref>D3:E1048576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4EFC1-14AE-44A4-9401-45B4FA31E06C}">
  <dimension ref="A1:Z89"/>
  <sheetViews>
    <sheetView topLeftCell="A22" workbookViewId="0">
      <selection activeCell="B70" sqref="B70:G72"/>
    </sheetView>
  </sheetViews>
  <sheetFormatPr defaultRowHeight="15" x14ac:dyDescent="0.25"/>
  <cols>
    <col min="2" max="2" width="17.140625" customWidth="1"/>
    <col min="3" max="3" width="37.85546875" customWidth="1"/>
    <col min="4" max="4" width="16.5703125" customWidth="1"/>
    <col min="5" max="5" width="17.5703125" customWidth="1"/>
    <col min="6" max="6" width="18" customWidth="1"/>
    <col min="7" max="7" width="19.7109375" customWidth="1"/>
    <col min="8" max="8" width="14.7109375" customWidth="1"/>
    <col min="9" max="9" width="15.28515625" bestFit="1" customWidth="1"/>
    <col min="10" max="10" width="16" customWidth="1"/>
  </cols>
  <sheetData>
    <row r="1" spans="1:26" ht="15.75" x14ac:dyDescent="0.25">
      <c r="A1" s="77" t="s">
        <v>38</v>
      </c>
      <c r="B1" s="77"/>
      <c r="C1" s="77"/>
      <c r="D1" s="77"/>
      <c r="E1" s="77"/>
      <c r="F1" s="77"/>
      <c r="G1" s="77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77" t="s">
        <v>39</v>
      </c>
      <c r="B2" s="77"/>
      <c r="C2" s="77"/>
      <c r="D2" s="77"/>
      <c r="E2" s="77"/>
      <c r="F2" s="77"/>
      <c r="G2" s="7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29"/>
      <c r="B3" s="29"/>
      <c r="C3" s="29"/>
      <c r="D3" s="29"/>
      <c r="E3" s="29"/>
      <c r="F3" s="21">
        <f>SUBTOTAL(9,F5:F225)</f>
        <v>20743223172</v>
      </c>
      <c r="G3" s="21">
        <f>SUBTOTAL(9,G5:G225)</f>
        <v>3245434800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15</v>
      </c>
      <c r="F4" s="3" t="s">
        <v>4</v>
      </c>
      <c r="G4" s="3" t="s">
        <v>5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1.5" x14ac:dyDescent="0.25">
      <c r="A5" s="4" t="s">
        <v>73</v>
      </c>
      <c r="B5" s="5">
        <v>44375</v>
      </c>
      <c r="C5" s="6" t="s">
        <v>80</v>
      </c>
      <c r="D5" s="6" t="s">
        <v>81</v>
      </c>
      <c r="E5" s="6"/>
      <c r="F5" s="27">
        <v>200000000</v>
      </c>
      <c r="G5" s="2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4" t="s">
        <v>73</v>
      </c>
      <c r="B6" s="5">
        <v>44372</v>
      </c>
      <c r="C6" s="6" t="s">
        <v>83</v>
      </c>
      <c r="D6" s="4" t="s">
        <v>10</v>
      </c>
      <c r="E6" s="6" t="s">
        <v>33</v>
      </c>
      <c r="F6" s="27"/>
      <c r="G6" s="27">
        <v>22000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1.5" x14ac:dyDescent="0.25">
      <c r="A7" s="4" t="s">
        <v>73</v>
      </c>
      <c r="B7" s="5">
        <v>44372</v>
      </c>
      <c r="C7" s="6" t="s">
        <v>84</v>
      </c>
      <c r="D7" s="6" t="s">
        <v>81</v>
      </c>
      <c r="E7" s="6"/>
      <c r="F7" s="27">
        <v>300000000</v>
      </c>
      <c r="G7" s="2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1.5" x14ac:dyDescent="0.25">
      <c r="A8" s="4" t="s">
        <v>73</v>
      </c>
      <c r="B8" s="5">
        <v>44372</v>
      </c>
      <c r="C8" s="6" t="s">
        <v>85</v>
      </c>
      <c r="D8" s="6" t="s">
        <v>81</v>
      </c>
      <c r="E8" s="6"/>
      <c r="F8" s="27">
        <v>500000000</v>
      </c>
      <c r="G8" s="27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1.5" x14ac:dyDescent="0.25">
      <c r="A9" s="4" t="s">
        <v>73</v>
      </c>
      <c r="B9" s="5">
        <v>44372</v>
      </c>
      <c r="C9" s="6" t="s">
        <v>84</v>
      </c>
      <c r="D9" s="6" t="s">
        <v>81</v>
      </c>
      <c r="E9" s="6"/>
      <c r="F9" s="27">
        <v>200000000</v>
      </c>
      <c r="G9" s="27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4" t="s">
        <v>73</v>
      </c>
      <c r="B10" s="5">
        <v>44402</v>
      </c>
      <c r="C10" s="6" t="s">
        <v>83</v>
      </c>
      <c r="D10" s="4" t="s">
        <v>10</v>
      </c>
      <c r="E10" s="6" t="s">
        <v>33</v>
      </c>
      <c r="F10" s="27"/>
      <c r="G10" s="27">
        <v>22000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4" t="s">
        <v>73</v>
      </c>
      <c r="B11" s="8">
        <v>44379</v>
      </c>
      <c r="C11" s="17" t="s">
        <v>87</v>
      </c>
      <c r="D11" s="9" t="s">
        <v>22</v>
      </c>
      <c r="E11" s="17"/>
      <c r="F11" s="44">
        <v>22000</v>
      </c>
      <c r="G11" s="44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1.5" x14ac:dyDescent="0.25">
      <c r="A12" s="4" t="s">
        <v>73</v>
      </c>
      <c r="B12" s="5">
        <v>44379</v>
      </c>
      <c r="C12" s="6" t="s">
        <v>89</v>
      </c>
      <c r="D12" s="6" t="s">
        <v>81</v>
      </c>
      <c r="E12" s="6"/>
      <c r="F12" s="27">
        <v>5300000000</v>
      </c>
      <c r="G12" s="27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4" t="s">
        <v>73</v>
      </c>
      <c r="B13" s="5">
        <v>44402</v>
      </c>
      <c r="C13" s="6" t="s">
        <v>86</v>
      </c>
      <c r="D13" s="4" t="s">
        <v>6</v>
      </c>
      <c r="E13" s="6"/>
      <c r="F13" s="27">
        <v>861917</v>
      </c>
      <c r="G13" s="2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7.25" x14ac:dyDescent="0.25">
      <c r="A14" s="58" t="s">
        <v>73</v>
      </c>
      <c r="B14" s="59">
        <v>44434</v>
      </c>
      <c r="C14" s="60" t="s">
        <v>90</v>
      </c>
      <c r="D14" s="58" t="s">
        <v>10</v>
      </c>
      <c r="E14" s="60" t="s">
        <v>11</v>
      </c>
      <c r="F14" s="27"/>
      <c r="G14" s="27">
        <v>3020900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4" t="s">
        <v>73</v>
      </c>
      <c r="B15" s="5">
        <v>44434</v>
      </c>
      <c r="C15" s="6" t="s">
        <v>91</v>
      </c>
      <c r="D15" s="4" t="s">
        <v>10</v>
      </c>
      <c r="E15" s="6" t="s">
        <v>14</v>
      </c>
      <c r="F15" s="27"/>
      <c r="G15" s="27">
        <v>15007700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4" t="s">
        <v>73</v>
      </c>
      <c r="B16" s="5">
        <v>44433</v>
      </c>
      <c r="C16" s="6" t="s">
        <v>86</v>
      </c>
      <c r="D16" s="4" t="s">
        <v>6</v>
      </c>
      <c r="E16" s="6"/>
      <c r="F16" s="27">
        <v>1104236</v>
      </c>
      <c r="G16" s="2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4" t="s">
        <v>73</v>
      </c>
      <c r="B17" s="5">
        <v>44433</v>
      </c>
      <c r="C17" s="6" t="s">
        <v>83</v>
      </c>
      <c r="D17" s="4" t="s">
        <v>10</v>
      </c>
      <c r="E17" s="6" t="s">
        <v>33</v>
      </c>
      <c r="F17" s="27"/>
      <c r="G17" s="27">
        <v>22000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1.5" x14ac:dyDescent="0.25">
      <c r="A18" s="4" t="s">
        <v>73</v>
      </c>
      <c r="B18" s="5">
        <v>44415</v>
      </c>
      <c r="C18" s="6" t="s">
        <v>92</v>
      </c>
      <c r="D18" s="4" t="s">
        <v>10</v>
      </c>
      <c r="E18" s="6" t="s">
        <v>33</v>
      </c>
      <c r="F18" s="27"/>
      <c r="G18" s="27">
        <v>55000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1.5" x14ac:dyDescent="0.25">
      <c r="A19" s="4" t="s">
        <v>73</v>
      </c>
      <c r="B19" s="5">
        <v>44415</v>
      </c>
      <c r="C19" s="6" t="s">
        <v>93</v>
      </c>
      <c r="D19" s="4" t="s">
        <v>10</v>
      </c>
      <c r="E19" s="6" t="s">
        <v>33</v>
      </c>
      <c r="F19" s="27"/>
      <c r="G19" s="27">
        <v>55000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1.5" x14ac:dyDescent="0.25">
      <c r="A20" s="4" t="s">
        <v>73</v>
      </c>
      <c r="B20" s="5">
        <v>44415</v>
      </c>
      <c r="C20" s="6" t="s">
        <v>94</v>
      </c>
      <c r="D20" s="4" t="s">
        <v>10</v>
      </c>
      <c r="E20" s="6" t="s">
        <v>33</v>
      </c>
      <c r="F20" s="27"/>
      <c r="G20" s="27">
        <v>55000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x14ac:dyDescent="0.25">
      <c r="A21" s="58" t="s">
        <v>73</v>
      </c>
      <c r="B21" s="59">
        <v>44445</v>
      </c>
      <c r="C21" s="60" t="s">
        <v>95</v>
      </c>
      <c r="D21" s="58" t="s">
        <v>10</v>
      </c>
      <c r="E21" s="60" t="s">
        <v>30</v>
      </c>
      <c r="F21" s="27"/>
      <c r="G21" s="27">
        <v>17145900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5.5" customHeight="1" x14ac:dyDescent="0.25">
      <c r="A22" s="58" t="s">
        <v>73</v>
      </c>
      <c r="B22" s="59">
        <v>44445</v>
      </c>
      <c r="C22" s="60" t="s">
        <v>96</v>
      </c>
      <c r="D22" s="58" t="s">
        <v>10</v>
      </c>
      <c r="E22" s="60"/>
      <c r="F22" s="27"/>
      <c r="G22" s="27">
        <v>2000900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x14ac:dyDescent="0.25">
      <c r="A23" s="4" t="s">
        <v>73</v>
      </c>
      <c r="B23" s="5">
        <v>44445</v>
      </c>
      <c r="C23" s="6" t="s">
        <v>97</v>
      </c>
      <c r="D23" s="4" t="s">
        <v>10</v>
      </c>
      <c r="E23" s="6" t="s">
        <v>14</v>
      </c>
      <c r="F23" s="27"/>
      <c r="G23" s="27">
        <v>15007700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1.5" x14ac:dyDescent="0.25">
      <c r="A24" s="4" t="s">
        <v>73</v>
      </c>
      <c r="B24" s="5">
        <v>44450</v>
      </c>
      <c r="C24" s="6" t="s">
        <v>98</v>
      </c>
      <c r="D24" s="4" t="s">
        <v>10</v>
      </c>
      <c r="E24" s="6" t="s">
        <v>33</v>
      </c>
      <c r="F24" s="27"/>
      <c r="G24" s="27">
        <v>55000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1.5" x14ac:dyDescent="0.25">
      <c r="A25" s="4" t="s">
        <v>73</v>
      </c>
      <c r="B25" s="5">
        <v>44450</v>
      </c>
      <c r="C25" s="6" t="s">
        <v>99</v>
      </c>
      <c r="D25" s="4" t="s">
        <v>10</v>
      </c>
      <c r="E25" s="6" t="s">
        <v>33</v>
      </c>
      <c r="F25" s="27"/>
      <c r="G25" s="27">
        <v>55000</v>
      </c>
      <c r="H25" s="19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1.5" x14ac:dyDescent="0.25">
      <c r="A26" s="4" t="s">
        <v>73</v>
      </c>
      <c r="B26" s="5">
        <v>44450</v>
      </c>
      <c r="C26" s="6" t="s">
        <v>100</v>
      </c>
      <c r="D26" s="4" t="s">
        <v>10</v>
      </c>
      <c r="E26" s="6" t="s">
        <v>33</v>
      </c>
      <c r="F26" s="27"/>
      <c r="G26" s="27">
        <v>55000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x14ac:dyDescent="0.25">
      <c r="A27" s="4" t="s">
        <v>73</v>
      </c>
      <c r="B27" s="5">
        <v>44464</v>
      </c>
      <c r="C27" s="6" t="s">
        <v>83</v>
      </c>
      <c r="D27" s="4" t="s">
        <v>10</v>
      </c>
      <c r="E27" s="6" t="s">
        <v>33</v>
      </c>
      <c r="F27" s="27"/>
      <c r="G27" s="27">
        <v>22000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x14ac:dyDescent="0.25">
      <c r="A28" s="4" t="s">
        <v>73</v>
      </c>
      <c r="B28" s="5">
        <v>44464</v>
      </c>
      <c r="C28" s="6" t="s">
        <v>86</v>
      </c>
      <c r="D28" s="4" t="s">
        <v>6</v>
      </c>
      <c r="E28" s="6"/>
      <c r="F28" s="27">
        <v>1097876</v>
      </c>
      <c r="G28" s="27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x14ac:dyDescent="0.25">
      <c r="A29" s="4" t="s">
        <v>73</v>
      </c>
      <c r="B29" s="5">
        <v>44469</v>
      </c>
      <c r="C29" s="6" t="s">
        <v>101</v>
      </c>
      <c r="D29" s="4" t="s">
        <v>10</v>
      </c>
      <c r="E29" s="6" t="s">
        <v>14</v>
      </c>
      <c r="F29" s="27"/>
      <c r="G29" s="27">
        <v>15007700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1.5" x14ac:dyDescent="0.25">
      <c r="A30" s="4" t="s">
        <v>73</v>
      </c>
      <c r="B30" s="5">
        <v>44469</v>
      </c>
      <c r="C30" s="6" t="s">
        <v>102</v>
      </c>
      <c r="D30" s="4" t="s">
        <v>8</v>
      </c>
      <c r="E30" s="4"/>
      <c r="F30" s="27"/>
      <c r="G30" s="27">
        <v>3020900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1.5" x14ac:dyDescent="0.25">
      <c r="A31" s="4" t="s">
        <v>73</v>
      </c>
      <c r="B31" s="5">
        <v>44469</v>
      </c>
      <c r="C31" s="6" t="s">
        <v>103</v>
      </c>
      <c r="D31" s="4" t="s">
        <v>8</v>
      </c>
      <c r="E31" s="6"/>
      <c r="F31" s="27"/>
      <c r="G31" s="27">
        <v>2020900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1.5" x14ac:dyDescent="0.25">
      <c r="A32" s="4" t="s">
        <v>73</v>
      </c>
      <c r="B32" s="5">
        <v>44469</v>
      </c>
      <c r="C32" s="6" t="s">
        <v>104</v>
      </c>
      <c r="D32" s="4" t="s">
        <v>8</v>
      </c>
      <c r="E32" s="4"/>
      <c r="F32" s="27"/>
      <c r="G32" s="27">
        <v>2007700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1.5" x14ac:dyDescent="0.25">
      <c r="A33" s="4" t="s">
        <v>73</v>
      </c>
      <c r="B33" s="5">
        <v>44478</v>
      </c>
      <c r="C33" s="6" t="s">
        <v>105</v>
      </c>
      <c r="D33" s="4" t="s">
        <v>10</v>
      </c>
      <c r="E33" s="6" t="s">
        <v>33</v>
      </c>
      <c r="F33" s="27"/>
      <c r="G33" s="27">
        <v>55000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1.5" x14ac:dyDescent="0.25">
      <c r="A34" s="4" t="s">
        <v>73</v>
      </c>
      <c r="B34" s="5">
        <v>44478</v>
      </c>
      <c r="C34" s="6" t="s">
        <v>106</v>
      </c>
      <c r="D34" s="4" t="s">
        <v>10</v>
      </c>
      <c r="E34" s="6" t="s">
        <v>33</v>
      </c>
      <c r="F34" s="27"/>
      <c r="G34" s="27">
        <v>55000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1.5" x14ac:dyDescent="0.25">
      <c r="A35" s="4" t="s">
        <v>73</v>
      </c>
      <c r="B35" s="5">
        <v>44478</v>
      </c>
      <c r="C35" s="6" t="s">
        <v>107</v>
      </c>
      <c r="D35" s="4" t="s">
        <v>10</v>
      </c>
      <c r="E35" s="6" t="s">
        <v>33</v>
      </c>
      <c r="F35" s="27"/>
      <c r="G35" s="27">
        <v>55000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1.5" x14ac:dyDescent="0.25">
      <c r="A36" s="4" t="s">
        <v>73</v>
      </c>
      <c r="B36" s="8">
        <v>44487</v>
      </c>
      <c r="C36" s="17" t="s">
        <v>108</v>
      </c>
      <c r="D36" s="9" t="s">
        <v>88</v>
      </c>
      <c r="E36" s="17"/>
      <c r="F36" s="44"/>
      <c r="G36" s="44">
        <v>474500000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x14ac:dyDescent="0.25">
      <c r="A37" s="4" t="s">
        <v>73</v>
      </c>
      <c r="B37" s="5">
        <v>44489</v>
      </c>
      <c r="C37" s="4" t="s">
        <v>109</v>
      </c>
      <c r="D37" s="4" t="s">
        <v>10</v>
      </c>
      <c r="E37" s="4" t="s">
        <v>37</v>
      </c>
      <c r="F37" s="27"/>
      <c r="G37" s="27">
        <v>8200000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x14ac:dyDescent="0.25">
      <c r="A38" s="4" t="s">
        <v>73</v>
      </c>
      <c r="B38" s="5">
        <v>44494</v>
      </c>
      <c r="C38" s="6" t="s">
        <v>83</v>
      </c>
      <c r="D38" s="4" t="s">
        <v>10</v>
      </c>
      <c r="E38" s="6" t="s">
        <v>33</v>
      </c>
      <c r="F38" s="27"/>
      <c r="G38" s="27">
        <v>22000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x14ac:dyDescent="0.25">
      <c r="A39" s="4" t="s">
        <v>73</v>
      </c>
      <c r="B39" s="5">
        <v>44494</v>
      </c>
      <c r="C39" s="6" t="s">
        <v>86</v>
      </c>
      <c r="D39" s="4" t="s">
        <v>6</v>
      </c>
      <c r="E39" s="6"/>
      <c r="F39" s="27">
        <v>1038893</v>
      </c>
      <c r="G39" s="27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x14ac:dyDescent="0.25">
      <c r="A40" s="4" t="s">
        <v>73</v>
      </c>
      <c r="B40" s="5">
        <v>44501</v>
      </c>
      <c r="C40" s="6" t="s">
        <v>110</v>
      </c>
      <c r="D40" s="4" t="s">
        <v>10</v>
      </c>
      <c r="E40" s="6" t="s">
        <v>14</v>
      </c>
      <c r="F40" s="27"/>
      <c r="G40" s="27">
        <v>15007700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1.5" x14ac:dyDescent="0.25">
      <c r="A41" s="4" t="s">
        <v>73</v>
      </c>
      <c r="B41" s="5">
        <v>44501</v>
      </c>
      <c r="C41" s="6" t="s">
        <v>111</v>
      </c>
      <c r="D41" s="4" t="s">
        <v>8</v>
      </c>
      <c r="E41" s="4"/>
      <c r="F41" s="27"/>
      <c r="G41" s="27">
        <v>2007700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1.5" x14ac:dyDescent="0.25">
      <c r="A42" s="4" t="s">
        <v>73</v>
      </c>
      <c r="B42" s="5">
        <v>44501</v>
      </c>
      <c r="C42" s="6" t="s">
        <v>112</v>
      </c>
      <c r="D42" s="4" t="s">
        <v>8</v>
      </c>
      <c r="E42" s="6"/>
      <c r="F42" s="27"/>
      <c r="G42" s="27">
        <v>2020900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1.5" x14ac:dyDescent="0.25">
      <c r="A43" s="4" t="s">
        <v>73</v>
      </c>
      <c r="B43" s="5">
        <v>44501</v>
      </c>
      <c r="C43" s="6" t="s">
        <v>113</v>
      </c>
      <c r="D43" s="4" t="s">
        <v>8</v>
      </c>
      <c r="E43" s="4"/>
      <c r="F43" s="27"/>
      <c r="G43" s="27">
        <v>3020900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1.5" x14ac:dyDescent="0.25">
      <c r="A44" s="4" t="s">
        <v>73</v>
      </c>
      <c r="B44" s="5">
        <v>44506</v>
      </c>
      <c r="C44" s="6" t="s">
        <v>114</v>
      </c>
      <c r="D44" s="4" t="s">
        <v>10</v>
      </c>
      <c r="E44" s="6" t="s">
        <v>33</v>
      </c>
      <c r="F44" s="27"/>
      <c r="G44" s="27">
        <v>55000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1.5" x14ac:dyDescent="0.25">
      <c r="A45" s="4" t="s">
        <v>73</v>
      </c>
      <c r="B45" s="5">
        <v>44506</v>
      </c>
      <c r="C45" s="6" t="s">
        <v>115</v>
      </c>
      <c r="D45" s="4" t="s">
        <v>10</v>
      </c>
      <c r="E45" s="6" t="s">
        <v>33</v>
      </c>
      <c r="F45" s="27"/>
      <c r="G45" s="27">
        <v>55000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1.5" x14ac:dyDescent="0.25">
      <c r="A46" s="4" t="s">
        <v>73</v>
      </c>
      <c r="B46" s="5">
        <v>44506</v>
      </c>
      <c r="C46" s="6" t="s">
        <v>116</v>
      </c>
      <c r="D46" s="4" t="s">
        <v>10</v>
      </c>
      <c r="E46" s="6" t="s">
        <v>33</v>
      </c>
      <c r="F46" s="27"/>
      <c r="G46" s="27">
        <v>55000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x14ac:dyDescent="0.25">
      <c r="A47" s="4" t="s">
        <v>73</v>
      </c>
      <c r="B47" s="5">
        <v>44525</v>
      </c>
      <c r="C47" s="6" t="s">
        <v>83</v>
      </c>
      <c r="D47" s="4" t="s">
        <v>10</v>
      </c>
      <c r="E47" s="6" t="s">
        <v>33</v>
      </c>
      <c r="F47" s="27"/>
      <c r="G47" s="27">
        <v>22000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x14ac:dyDescent="0.25">
      <c r="A48" s="4" t="s">
        <v>73</v>
      </c>
      <c r="B48" s="5">
        <v>44525</v>
      </c>
      <c r="C48" s="6" t="s">
        <v>86</v>
      </c>
      <c r="D48" s="4" t="s">
        <v>6</v>
      </c>
      <c r="E48" s="6"/>
      <c r="F48" s="27">
        <v>1007186</v>
      </c>
      <c r="G48" s="27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1.5" x14ac:dyDescent="0.25">
      <c r="A49" s="4" t="s">
        <v>73</v>
      </c>
      <c r="B49" s="5">
        <v>44530</v>
      </c>
      <c r="C49" s="6" t="s">
        <v>117</v>
      </c>
      <c r="D49" s="4" t="s">
        <v>8</v>
      </c>
      <c r="E49" s="4"/>
      <c r="F49" s="27"/>
      <c r="G49" s="27">
        <v>2007700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x14ac:dyDescent="0.25">
      <c r="A50" s="4" t="s">
        <v>73</v>
      </c>
      <c r="B50" s="5">
        <v>44530</v>
      </c>
      <c r="C50" s="6" t="s">
        <v>118</v>
      </c>
      <c r="D50" s="4" t="s">
        <v>10</v>
      </c>
      <c r="E50" s="6" t="s">
        <v>14</v>
      </c>
      <c r="F50" s="27"/>
      <c r="G50" s="27">
        <v>15007700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1.5" x14ac:dyDescent="0.25">
      <c r="A51" s="4" t="s">
        <v>73</v>
      </c>
      <c r="B51" s="5">
        <v>44530</v>
      </c>
      <c r="C51" s="6" t="s">
        <v>119</v>
      </c>
      <c r="D51" s="4" t="s">
        <v>8</v>
      </c>
      <c r="E51" s="6"/>
      <c r="F51" s="27"/>
      <c r="G51" s="27">
        <v>2020900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1.5" x14ac:dyDescent="0.25">
      <c r="A52" s="4" t="s">
        <v>73</v>
      </c>
      <c r="B52" s="5">
        <v>44530</v>
      </c>
      <c r="C52" s="6" t="s">
        <v>120</v>
      </c>
      <c r="D52" s="4" t="s">
        <v>8</v>
      </c>
      <c r="E52" s="4"/>
      <c r="F52" s="27"/>
      <c r="G52" s="27">
        <v>6020900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1.5" x14ac:dyDescent="0.25">
      <c r="A53" s="4" t="s">
        <v>73</v>
      </c>
      <c r="B53" s="5">
        <v>44530</v>
      </c>
      <c r="C53" s="6" t="s">
        <v>121</v>
      </c>
      <c r="D53" s="4" t="s">
        <v>8</v>
      </c>
      <c r="E53" s="4"/>
      <c r="F53" s="27"/>
      <c r="G53" s="27">
        <v>3020900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31.5" x14ac:dyDescent="0.25">
      <c r="A54" s="4" t="s">
        <v>73</v>
      </c>
      <c r="B54" s="5">
        <v>44530</v>
      </c>
      <c r="C54" s="6" t="s">
        <v>122</v>
      </c>
      <c r="D54" s="4" t="s">
        <v>8</v>
      </c>
      <c r="E54" s="4"/>
      <c r="F54" s="27"/>
      <c r="G54" s="27">
        <v>6020900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31.5" x14ac:dyDescent="0.25">
      <c r="A55" s="4" t="s">
        <v>73</v>
      </c>
      <c r="B55" s="5">
        <v>44540</v>
      </c>
      <c r="C55" s="6" t="s">
        <v>123</v>
      </c>
      <c r="D55" s="4" t="s">
        <v>164</v>
      </c>
      <c r="E55" s="4" t="s">
        <v>30</v>
      </c>
      <c r="F55" s="27"/>
      <c r="G55" s="27">
        <v>30020900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1.5" x14ac:dyDescent="0.25">
      <c r="A56" s="4" t="s">
        <v>73</v>
      </c>
      <c r="B56" s="5">
        <v>44541</v>
      </c>
      <c r="C56" s="6" t="s">
        <v>124</v>
      </c>
      <c r="D56" s="4" t="s">
        <v>10</v>
      </c>
      <c r="E56" s="6" t="s">
        <v>33</v>
      </c>
      <c r="F56" s="27"/>
      <c r="G56" s="27">
        <v>55000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31.5" x14ac:dyDescent="0.25">
      <c r="A57" s="4" t="s">
        <v>73</v>
      </c>
      <c r="B57" s="5">
        <v>44541</v>
      </c>
      <c r="C57" s="6" t="s">
        <v>125</v>
      </c>
      <c r="D57" s="4" t="s">
        <v>10</v>
      </c>
      <c r="E57" s="6" t="s">
        <v>33</v>
      </c>
      <c r="F57" s="27"/>
      <c r="G57" s="27">
        <v>55000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31.5" x14ac:dyDescent="0.25">
      <c r="A58" s="4" t="s">
        <v>73</v>
      </c>
      <c r="B58" s="5">
        <v>44541</v>
      </c>
      <c r="C58" s="6" t="s">
        <v>126</v>
      </c>
      <c r="D58" s="4" t="s">
        <v>10</v>
      </c>
      <c r="E58" s="6" t="s">
        <v>33</v>
      </c>
      <c r="F58" s="27"/>
      <c r="G58" s="27">
        <v>55000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x14ac:dyDescent="0.25">
      <c r="A59" s="4" t="s">
        <v>73</v>
      </c>
      <c r="B59" s="5">
        <v>44553</v>
      </c>
      <c r="C59" s="4" t="s">
        <v>127</v>
      </c>
      <c r="D59" s="4" t="s">
        <v>10</v>
      </c>
      <c r="E59" s="4" t="s">
        <v>37</v>
      </c>
      <c r="F59" s="27"/>
      <c r="G59" s="27">
        <v>3500000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x14ac:dyDescent="0.25">
      <c r="A60" s="4" t="s">
        <v>73</v>
      </c>
      <c r="B60" s="5">
        <v>44555</v>
      </c>
      <c r="C60" s="6" t="s">
        <v>83</v>
      </c>
      <c r="D60" s="4" t="s">
        <v>10</v>
      </c>
      <c r="E60" s="6" t="s">
        <v>33</v>
      </c>
      <c r="F60" s="27"/>
      <c r="G60" s="27">
        <v>22000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x14ac:dyDescent="0.25">
      <c r="A61" s="4" t="s">
        <v>73</v>
      </c>
      <c r="B61" s="5">
        <v>44561</v>
      </c>
      <c r="C61" s="6" t="s">
        <v>128</v>
      </c>
      <c r="D61" s="4" t="s">
        <v>10</v>
      </c>
      <c r="E61" s="6" t="s">
        <v>14</v>
      </c>
      <c r="F61" s="27"/>
      <c r="G61" s="27">
        <v>15007700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31.5" x14ac:dyDescent="0.25">
      <c r="A62" s="4" t="s">
        <v>73</v>
      </c>
      <c r="B62" s="5">
        <v>44561</v>
      </c>
      <c r="C62" s="6" t="s">
        <v>129</v>
      </c>
      <c r="D62" s="4" t="s">
        <v>8</v>
      </c>
      <c r="E62" s="6"/>
      <c r="F62" s="27"/>
      <c r="G62" s="27">
        <v>2020900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31.5" x14ac:dyDescent="0.25">
      <c r="A63" s="4" t="s">
        <v>73</v>
      </c>
      <c r="B63" s="5">
        <v>44561</v>
      </c>
      <c r="C63" s="6" t="s">
        <v>133</v>
      </c>
      <c r="D63" s="4" t="s">
        <v>8</v>
      </c>
      <c r="E63" s="6"/>
      <c r="F63" s="27"/>
      <c r="G63" s="27">
        <v>2007700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31.5" x14ac:dyDescent="0.25">
      <c r="A64" s="4" t="s">
        <v>73</v>
      </c>
      <c r="B64" s="5">
        <v>44561</v>
      </c>
      <c r="C64" s="6" t="s">
        <v>130</v>
      </c>
      <c r="D64" s="4" t="s">
        <v>8</v>
      </c>
      <c r="E64" s="4"/>
      <c r="F64" s="27"/>
      <c r="G64" s="27">
        <v>3020900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31.5" x14ac:dyDescent="0.25">
      <c r="A65" s="4" t="s">
        <v>73</v>
      </c>
      <c r="B65" s="5">
        <v>44561</v>
      </c>
      <c r="C65" s="6" t="s">
        <v>131</v>
      </c>
      <c r="D65" s="4" t="s">
        <v>8</v>
      </c>
      <c r="E65" s="4"/>
      <c r="F65" s="27"/>
      <c r="G65" s="27">
        <v>2020900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31.5" x14ac:dyDescent="0.25">
      <c r="A66" s="4" t="s">
        <v>73</v>
      </c>
      <c r="B66" s="5">
        <v>44561</v>
      </c>
      <c r="C66" s="6" t="s">
        <v>132</v>
      </c>
      <c r="D66" s="4" t="s">
        <v>8</v>
      </c>
      <c r="E66" s="4"/>
      <c r="F66" s="27"/>
      <c r="G66" s="27">
        <v>2020900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x14ac:dyDescent="0.25">
      <c r="A67" s="4" t="s">
        <v>73</v>
      </c>
      <c r="B67" s="5">
        <v>44561</v>
      </c>
      <c r="C67" s="6" t="s">
        <v>86</v>
      </c>
      <c r="D67" s="4" t="s">
        <v>6</v>
      </c>
      <c r="E67" s="6"/>
      <c r="F67" s="27">
        <v>1159416</v>
      </c>
      <c r="G67" s="27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31.5" x14ac:dyDescent="0.25">
      <c r="A68" s="4" t="s">
        <v>79</v>
      </c>
      <c r="B68" s="5">
        <v>44197</v>
      </c>
      <c r="C68" s="6" t="s">
        <v>139</v>
      </c>
      <c r="D68" s="4" t="s">
        <v>140</v>
      </c>
      <c r="E68" s="6"/>
      <c r="F68" s="27">
        <f>F73+22000</f>
        <v>474522000</v>
      </c>
      <c r="G68" s="27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x14ac:dyDescent="0.25">
      <c r="A69" s="4" t="s">
        <v>79</v>
      </c>
      <c r="B69" s="5">
        <v>44379</v>
      </c>
      <c r="C69" s="6" t="s">
        <v>87</v>
      </c>
      <c r="D69" s="4" t="s">
        <v>22</v>
      </c>
      <c r="E69" s="6"/>
      <c r="F69" s="27"/>
      <c r="G69" s="27">
        <v>22000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31.5" x14ac:dyDescent="0.25">
      <c r="A70" s="4" t="s">
        <v>79</v>
      </c>
      <c r="B70" s="8">
        <v>44408</v>
      </c>
      <c r="C70" s="17" t="s">
        <v>153</v>
      </c>
      <c r="D70" s="9" t="s">
        <v>162</v>
      </c>
      <c r="E70" s="17"/>
      <c r="F70" s="44"/>
      <c r="G70" s="44">
        <v>190000000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31.5" x14ac:dyDescent="0.25">
      <c r="A71" s="4" t="s">
        <v>79</v>
      </c>
      <c r="B71" s="8">
        <v>44408</v>
      </c>
      <c r="C71" s="17" t="s">
        <v>153</v>
      </c>
      <c r="D71" s="9" t="s">
        <v>164</v>
      </c>
      <c r="E71" s="17"/>
      <c r="F71" s="44"/>
      <c r="G71" s="44">
        <v>250000000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31.5" x14ac:dyDescent="0.25">
      <c r="A72" s="4" t="s">
        <v>79</v>
      </c>
      <c r="B72" s="8">
        <v>44408</v>
      </c>
      <c r="C72" s="17" t="s">
        <v>153</v>
      </c>
      <c r="D72" s="9" t="s">
        <v>10</v>
      </c>
      <c r="E72" s="17"/>
      <c r="F72" s="44"/>
      <c r="G72" s="44">
        <f>F73-G70-22000-G71</f>
        <v>34478000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31.5" x14ac:dyDescent="0.25">
      <c r="A73" s="4" t="s">
        <v>79</v>
      </c>
      <c r="B73" s="5">
        <v>44487</v>
      </c>
      <c r="C73" s="6" t="s">
        <v>108</v>
      </c>
      <c r="D73" s="4" t="s">
        <v>88</v>
      </c>
      <c r="E73" s="6"/>
      <c r="F73" s="27">
        <v>474500000</v>
      </c>
      <c r="G73" s="27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31.5" x14ac:dyDescent="0.25">
      <c r="A74" s="4" t="s">
        <v>79</v>
      </c>
      <c r="B74" s="5">
        <v>44487</v>
      </c>
      <c r="C74" s="6" t="s">
        <v>141</v>
      </c>
      <c r="D74" s="4" t="s">
        <v>140</v>
      </c>
      <c r="E74" s="6"/>
      <c r="F74" s="27"/>
      <c r="G74" s="27">
        <f>F73+22000</f>
        <v>474522000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x14ac:dyDescent="0.25">
      <c r="B75" s="31"/>
      <c r="C75" s="32" t="s">
        <v>134</v>
      </c>
      <c r="D75" s="31"/>
      <c r="E75" s="31"/>
      <c r="F75" s="33">
        <f>SUM(F5:F74)</f>
        <v>7455313524</v>
      </c>
      <c r="G75" s="33">
        <f>SUM(G5:G74)</f>
        <v>1622717400</v>
      </c>
      <c r="H75" s="30"/>
      <c r="I75" s="30"/>
      <c r="J75" s="30"/>
      <c r="K75" s="30"/>
      <c r="L75" s="30"/>
      <c r="M75" s="30"/>
      <c r="N75" s="30"/>
      <c r="O75" s="30"/>
    </row>
    <row r="76" spans="1:26" ht="15.75" x14ac:dyDescent="0.25">
      <c r="B76" s="31"/>
      <c r="C76" s="32" t="s">
        <v>135</v>
      </c>
      <c r="D76" s="31"/>
      <c r="E76" s="31"/>
      <c r="F76" s="35"/>
      <c r="G76" s="31"/>
      <c r="H76" s="30"/>
      <c r="I76" s="30"/>
      <c r="J76" s="30"/>
      <c r="K76" s="30"/>
      <c r="L76" s="30"/>
      <c r="M76" s="30"/>
      <c r="N76" s="30"/>
      <c r="O76" s="30"/>
    </row>
    <row r="77" spans="1:26" ht="15.75" x14ac:dyDescent="0.25">
      <c r="B77" s="31"/>
      <c r="C77" s="32" t="s">
        <v>136</v>
      </c>
      <c r="D77" s="31"/>
      <c r="E77" s="31"/>
      <c r="F77" s="34">
        <f>F75+F76-G75</f>
        <v>5832596124</v>
      </c>
      <c r="G77" s="31"/>
      <c r="H77" t="s">
        <v>73</v>
      </c>
      <c r="I77" s="30">
        <v>5832596124</v>
      </c>
      <c r="J77" s="30"/>
      <c r="K77" s="30"/>
      <c r="L77" s="30"/>
      <c r="M77" s="30"/>
    </row>
    <row r="78" spans="1:26" x14ac:dyDescent="0.25">
      <c r="H78" t="s">
        <v>74</v>
      </c>
      <c r="I78" s="30">
        <v>0</v>
      </c>
      <c r="J78" s="30"/>
      <c r="K78" s="30"/>
      <c r="L78" s="30"/>
      <c r="M78" s="30"/>
    </row>
    <row r="79" spans="1:26" x14ac:dyDescent="0.25">
      <c r="H79" t="s">
        <v>75</v>
      </c>
      <c r="I79" s="30">
        <v>0</v>
      </c>
      <c r="J79" s="30"/>
      <c r="K79" s="30"/>
      <c r="L79" s="30"/>
      <c r="M79" s="30"/>
    </row>
    <row r="80" spans="1:26" x14ac:dyDescent="0.25">
      <c r="H80" t="s">
        <v>76</v>
      </c>
      <c r="I80" s="30">
        <v>0</v>
      </c>
      <c r="J80" s="30"/>
      <c r="K80" s="30"/>
      <c r="L80" s="30"/>
      <c r="M80" s="30"/>
    </row>
    <row r="81" spans="6:13" x14ac:dyDescent="0.25">
      <c r="H81" t="s">
        <v>77</v>
      </c>
      <c r="I81" s="30">
        <f>'tiền mặt'!F15</f>
        <v>0</v>
      </c>
      <c r="J81" s="30"/>
      <c r="K81" s="30"/>
      <c r="L81" s="30"/>
      <c r="M81" s="30"/>
    </row>
    <row r="82" spans="6:13" x14ac:dyDescent="0.25">
      <c r="I82" s="30">
        <f>SUM(I77:I81)</f>
        <v>5832596124</v>
      </c>
      <c r="J82" s="30">
        <f>F77-I82</f>
        <v>0</v>
      </c>
      <c r="K82" s="30"/>
      <c r="L82" s="30"/>
      <c r="M82" s="30"/>
    </row>
    <row r="83" spans="6:13" x14ac:dyDescent="0.25">
      <c r="I83" s="30"/>
      <c r="J83" s="30"/>
      <c r="K83" s="30"/>
      <c r="L83" s="30"/>
      <c r="M83" s="30"/>
    </row>
    <row r="84" spans="6:13" x14ac:dyDescent="0.25">
      <c r="I84" s="30"/>
      <c r="J84" s="30"/>
      <c r="K84" s="30"/>
      <c r="L84" s="30"/>
      <c r="M84" s="30"/>
    </row>
    <row r="85" spans="6:13" x14ac:dyDescent="0.25">
      <c r="I85" s="30"/>
      <c r="J85" s="30"/>
      <c r="K85" s="30"/>
      <c r="L85" s="30"/>
      <c r="M85" s="30"/>
    </row>
    <row r="86" spans="6:13" x14ac:dyDescent="0.25">
      <c r="I86" s="30"/>
      <c r="J86" s="30"/>
      <c r="K86" s="30"/>
      <c r="L86" s="30"/>
      <c r="M86" s="30"/>
    </row>
    <row r="87" spans="6:13" x14ac:dyDescent="0.25">
      <c r="I87" s="30"/>
      <c r="J87" s="30"/>
      <c r="K87" s="30"/>
      <c r="L87" s="30"/>
      <c r="M87" s="30"/>
    </row>
    <row r="88" spans="6:13" x14ac:dyDescent="0.25">
      <c r="F88" s="30"/>
      <c r="G88" s="30"/>
      <c r="I88" s="30"/>
      <c r="J88" s="30"/>
      <c r="K88" s="30"/>
      <c r="L88" s="30"/>
      <c r="M88" s="30"/>
    </row>
    <row r="89" spans="6:13" x14ac:dyDescent="0.25">
      <c r="I89" s="30"/>
      <c r="J89" s="30"/>
      <c r="K89" s="30"/>
      <c r="L89" s="30"/>
      <c r="M89" s="30"/>
    </row>
  </sheetData>
  <autoFilter ref="A4:G82" xr:uid="{00000000-0001-0000-0400-000000000000}"/>
  <mergeCells count="2">
    <mergeCell ref="A1:G1"/>
    <mergeCell ref="A2:G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CD47869-198F-4397-89DB-526E782DE776}">
          <x14:formula1>
            <xm:f>Sheet2!$A:$A</xm:f>
          </x14:formula1>
          <xm:sqref>D4:E1048576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3"/>
  <sheetViews>
    <sheetView topLeftCell="A4" workbookViewId="0">
      <selection activeCell="A33" sqref="A33"/>
    </sheetView>
  </sheetViews>
  <sheetFormatPr defaultRowHeight="15" x14ac:dyDescent="0.25"/>
  <cols>
    <col min="1" max="1" width="22.42578125" customWidth="1"/>
    <col min="2" max="2" width="19.42578125" customWidth="1"/>
    <col min="5" max="5" width="10.5703125" customWidth="1"/>
  </cols>
  <sheetData>
    <row r="1" spans="1:2" x14ac:dyDescent="0.25">
      <c r="A1" t="s">
        <v>13</v>
      </c>
    </row>
    <row r="2" spans="1:2" x14ac:dyDescent="0.25">
      <c r="A2" t="s">
        <v>6</v>
      </c>
    </row>
    <row r="3" spans="1:2" x14ac:dyDescent="0.25">
      <c r="A3" t="s">
        <v>7</v>
      </c>
    </row>
    <row r="4" spans="1:2" x14ac:dyDescent="0.25">
      <c r="A4" t="s">
        <v>22</v>
      </c>
    </row>
    <row r="5" spans="1:2" x14ac:dyDescent="0.25">
      <c r="A5" t="s">
        <v>88</v>
      </c>
    </row>
    <row r="6" spans="1:2" x14ac:dyDescent="0.25">
      <c r="A6" t="s">
        <v>8</v>
      </c>
    </row>
    <row r="7" spans="1:2" x14ac:dyDescent="0.25">
      <c r="A7" t="s">
        <v>9</v>
      </c>
    </row>
    <row r="8" spans="1:2" x14ac:dyDescent="0.25">
      <c r="A8" t="s">
        <v>10</v>
      </c>
    </row>
    <row r="9" spans="1:2" x14ac:dyDescent="0.25">
      <c r="A9" t="s">
        <v>11</v>
      </c>
    </row>
    <row r="10" spans="1:2" x14ac:dyDescent="0.25">
      <c r="A10" t="s">
        <v>12</v>
      </c>
    </row>
    <row r="11" spans="1:2" x14ac:dyDescent="0.25">
      <c r="A11" t="s">
        <v>14</v>
      </c>
    </row>
    <row r="12" spans="1:2" x14ac:dyDescent="0.25">
      <c r="A12" t="s">
        <v>23</v>
      </c>
      <c r="B12" t="s">
        <v>16</v>
      </c>
    </row>
    <row r="13" spans="1:2" x14ac:dyDescent="0.25">
      <c r="A13" t="s">
        <v>24</v>
      </c>
      <c r="B13" t="s">
        <v>17</v>
      </c>
    </row>
    <row r="14" spans="1:2" x14ac:dyDescent="0.25">
      <c r="A14" t="s">
        <v>25</v>
      </c>
      <c r="B14" t="s">
        <v>18</v>
      </c>
    </row>
    <row r="15" spans="1:2" x14ac:dyDescent="0.25">
      <c r="A15" t="s">
        <v>26</v>
      </c>
      <c r="B15" t="s">
        <v>19</v>
      </c>
    </row>
    <row r="16" spans="1:2" x14ac:dyDescent="0.25">
      <c r="A16" t="s">
        <v>20</v>
      </c>
      <c r="B16" t="s">
        <v>20</v>
      </c>
    </row>
    <row r="17" spans="1:2" x14ac:dyDescent="0.25">
      <c r="A17" t="s">
        <v>32</v>
      </c>
      <c r="B17" t="s">
        <v>32</v>
      </c>
    </row>
    <row r="18" spans="1:2" x14ac:dyDescent="0.25">
      <c r="A18" t="s">
        <v>29</v>
      </c>
    </row>
    <row r="19" spans="1:2" x14ac:dyDescent="0.25">
      <c r="A19" t="s">
        <v>21</v>
      </c>
    </row>
    <row r="20" spans="1:2" x14ac:dyDescent="0.25">
      <c r="A20" t="s">
        <v>27</v>
      </c>
    </row>
    <row r="21" spans="1:2" x14ac:dyDescent="0.25">
      <c r="A21" t="s">
        <v>28</v>
      </c>
    </row>
    <row r="22" spans="1:2" x14ac:dyDescent="0.25">
      <c r="A22" t="s">
        <v>30</v>
      </c>
    </row>
    <row r="23" spans="1:2" x14ac:dyDescent="0.25">
      <c r="A23" t="s">
        <v>31</v>
      </c>
    </row>
    <row r="24" spans="1:2" x14ac:dyDescent="0.25">
      <c r="A24" t="s">
        <v>33</v>
      </c>
    </row>
    <row r="25" spans="1:2" x14ac:dyDescent="0.25">
      <c r="A25" t="s">
        <v>37</v>
      </c>
    </row>
    <row r="26" spans="1:2" x14ac:dyDescent="0.25">
      <c r="A26" t="s">
        <v>40</v>
      </c>
    </row>
    <row r="27" spans="1:2" x14ac:dyDescent="0.25">
      <c r="A27" t="s">
        <v>18</v>
      </c>
    </row>
    <row r="28" spans="1:2" x14ac:dyDescent="0.25">
      <c r="A28" t="s">
        <v>17</v>
      </c>
    </row>
    <row r="29" spans="1:2" x14ac:dyDescent="0.25">
      <c r="A29" t="s">
        <v>81</v>
      </c>
    </row>
    <row r="30" spans="1:2" x14ac:dyDescent="0.25">
      <c r="A30" t="s">
        <v>140</v>
      </c>
    </row>
    <row r="31" spans="1:2" x14ac:dyDescent="0.25">
      <c r="A31" t="s">
        <v>162</v>
      </c>
    </row>
    <row r="32" spans="1:2" x14ac:dyDescent="0.25">
      <c r="A32" t="s">
        <v>163</v>
      </c>
    </row>
    <row r="33" spans="1:1" x14ac:dyDescent="0.25">
      <c r="A33" t="s">
        <v>164</v>
      </c>
    </row>
  </sheetData>
  <dataValidations count="1">
    <dataValidation type="list" allowBlank="1" showInputMessage="1" showErrorMessage="1" sqref="A1:A8" xr:uid="{00000000-0002-0000-0600-000000000000}">
      <formula1>$A$1:$A$8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D5DE5-3528-4589-84AF-73E83E91392A}">
  <dimension ref="A1:Z232"/>
  <sheetViews>
    <sheetView workbookViewId="0">
      <selection activeCell="F11" sqref="F11"/>
    </sheetView>
  </sheetViews>
  <sheetFormatPr defaultRowHeight="15" x14ac:dyDescent="0.25"/>
  <cols>
    <col min="1" max="1" width="6.7109375" customWidth="1"/>
    <col min="2" max="2" width="17.140625" customWidth="1"/>
    <col min="3" max="3" width="37.85546875" customWidth="1"/>
    <col min="4" max="4" width="13.7109375" customWidth="1"/>
    <col min="5" max="5" width="13.85546875" customWidth="1"/>
    <col min="6" max="6" width="18" customWidth="1"/>
    <col min="7" max="7" width="19.7109375" customWidth="1"/>
    <col min="8" max="8" width="18.28515625" customWidth="1"/>
    <col min="9" max="9" width="15.5703125" customWidth="1"/>
  </cols>
  <sheetData>
    <row r="1" spans="1:26" ht="15.75" x14ac:dyDescent="0.25">
      <c r="A1" s="77" t="s">
        <v>38</v>
      </c>
      <c r="B1" s="77"/>
      <c r="C1" s="77"/>
      <c r="D1" s="77"/>
      <c r="E1" s="77"/>
      <c r="F1" s="77"/>
      <c r="G1" s="77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79" t="s">
        <v>72</v>
      </c>
      <c r="B2" s="79"/>
      <c r="C2" s="79"/>
      <c r="D2" s="79"/>
      <c r="E2" s="79"/>
      <c r="F2" s="79"/>
      <c r="G2" s="7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15</v>
      </c>
      <c r="F3" s="3" t="s">
        <v>4</v>
      </c>
      <c r="G3" s="3" t="s">
        <v>5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1.5" x14ac:dyDescent="0.25">
      <c r="A4" s="5"/>
      <c r="B4" s="5">
        <v>44375</v>
      </c>
      <c r="C4" s="6" t="s">
        <v>80</v>
      </c>
      <c r="D4" s="6" t="s">
        <v>81</v>
      </c>
      <c r="E4" s="6"/>
      <c r="F4" s="18">
        <v>200000000</v>
      </c>
      <c r="G4" s="18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4"/>
      <c r="B5" s="5">
        <v>44372</v>
      </c>
      <c r="C5" s="6" t="s">
        <v>83</v>
      </c>
      <c r="D5" s="4" t="s">
        <v>10</v>
      </c>
      <c r="E5" s="6" t="s">
        <v>33</v>
      </c>
      <c r="F5" s="7"/>
      <c r="G5" s="18">
        <v>22000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4"/>
      <c r="B6" s="5">
        <v>44372</v>
      </c>
      <c r="C6" s="6" t="s">
        <v>84</v>
      </c>
      <c r="D6" s="6" t="s">
        <v>81</v>
      </c>
      <c r="E6" s="6"/>
      <c r="F6" s="18">
        <v>300000000</v>
      </c>
      <c r="G6" s="18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1.5" x14ac:dyDescent="0.25">
      <c r="A7" s="4"/>
      <c r="B7" s="5">
        <v>44372</v>
      </c>
      <c r="C7" s="6" t="s">
        <v>85</v>
      </c>
      <c r="D7" s="6" t="s">
        <v>81</v>
      </c>
      <c r="E7" s="6"/>
      <c r="F7" s="18">
        <v>500000000</v>
      </c>
      <c r="G7" s="18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1.5" x14ac:dyDescent="0.25">
      <c r="A8" s="4"/>
      <c r="B8" s="5">
        <v>44372</v>
      </c>
      <c r="C8" s="6" t="s">
        <v>84</v>
      </c>
      <c r="D8" s="6" t="s">
        <v>81</v>
      </c>
      <c r="E8" s="6"/>
      <c r="F8" s="18">
        <v>200000000</v>
      </c>
      <c r="G8" s="1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4"/>
      <c r="B9" s="5">
        <v>44402</v>
      </c>
      <c r="C9" s="6" t="s">
        <v>83</v>
      </c>
      <c r="D9" s="4" t="s">
        <v>10</v>
      </c>
      <c r="E9" s="6" t="s">
        <v>33</v>
      </c>
      <c r="F9" s="7"/>
      <c r="G9" s="18">
        <v>22000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4"/>
      <c r="B10" s="8">
        <v>44379</v>
      </c>
      <c r="C10" s="17" t="s">
        <v>87</v>
      </c>
      <c r="D10" s="9" t="s">
        <v>22</v>
      </c>
      <c r="E10" s="17"/>
      <c r="F10" s="28">
        <v>22000</v>
      </c>
      <c r="G10" s="28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1.5" x14ac:dyDescent="0.25">
      <c r="A11" s="4"/>
      <c r="B11" s="5">
        <v>44379</v>
      </c>
      <c r="C11" s="6" t="s">
        <v>89</v>
      </c>
      <c r="D11" s="6" t="s">
        <v>81</v>
      </c>
      <c r="E11" s="6"/>
      <c r="F11" s="18">
        <v>5300000000</v>
      </c>
      <c r="G11" s="18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4"/>
      <c r="B12" s="5">
        <v>44402</v>
      </c>
      <c r="C12" s="6" t="s">
        <v>86</v>
      </c>
      <c r="D12" s="4" t="s">
        <v>6</v>
      </c>
      <c r="E12" s="6"/>
      <c r="F12" s="18">
        <v>861917</v>
      </c>
      <c r="G12" s="18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47.25" x14ac:dyDescent="0.25">
      <c r="A13" s="4"/>
      <c r="B13" s="5">
        <v>44434</v>
      </c>
      <c r="C13" s="6" t="s">
        <v>90</v>
      </c>
      <c r="D13" s="4" t="s">
        <v>10</v>
      </c>
      <c r="E13" s="6" t="s">
        <v>11</v>
      </c>
      <c r="F13" s="7"/>
      <c r="G13" s="18">
        <v>3020900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4"/>
      <c r="B14" s="5">
        <v>44434</v>
      </c>
      <c r="C14" s="6" t="s">
        <v>91</v>
      </c>
      <c r="D14" s="4" t="s">
        <v>10</v>
      </c>
      <c r="E14" s="6" t="s">
        <v>14</v>
      </c>
      <c r="F14" s="7"/>
      <c r="G14" s="18">
        <v>15007700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4"/>
      <c r="B15" s="5">
        <v>44433</v>
      </c>
      <c r="C15" s="6" t="s">
        <v>86</v>
      </c>
      <c r="D15" s="4" t="s">
        <v>6</v>
      </c>
      <c r="E15" s="6"/>
      <c r="F15" s="18">
        <v>1104236</v>
      </c>
      <c r="G15" s="2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4"/>
      <c r="B16" s="5">
        <v>44433</v>
      </c>
      <c r="C16" s="6" t="s">
        <v>83</v>
      </c>
      <c r="D16" s="4" t="s">
        <v>10</v>
      </c>
      <c r="E16" s="6" t="s">
        <v>33</v>
      </c>
      <c r="F16" s="7"/>
      <c r="G16" s="18">
        <v>22000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1.5" x14ac:dyDescent="0.25">
      <c r="A17" s="4"/>
      <c r="B17" s="5">
        <v>44415</v>
      </c>
      <c r="C17" s="6" t="s">
        <v>92</v>
      </c>
      <c r="D17" s="4" t="s">
        <v>10</v>
      </c>
      <c r="E17" s="6" t="s">
        <v>33</v>
      </c>
      <c r="F17" s="7"/>
      <c r="G17" s="18">
        <v>55000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1.5" x14ac:dyDescent="0.25">
      <c r="A18" s="4"/>
      <c r="B18" s="5">
        <v>44415</v>
      </c>
      <c r="C18" s="6" t="s">
        <v>93</v>
      </c>
      <c r="D18" s="4" t="s">
        <v>10</v>
      </c>
      <c r="E18" s="6" t="s">
        <v>33</v>
      </c>
      <c r="F18" s="7"/>
      <c r="G18" s="18">
        <v>55000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1.5" x14ac:dyDescent="0.25">
      <c r="A19" s="4"/>
      <c r="B19" s="5">
        <v>44415</v>
      </c>
      <c r="C19" s="6" t="s">
        <v>94</v>
      </c>
      <c r="D19" s="4" t="s">
        <v>10</v>
      </c>
      <c r="E19" s="6" t="s">
        <v>33</v>
      </c>
      <c r="F19" s="7"/>
      <c r="G19" s="18">
        <v>55000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1.5" x14ac:dyDescent="0.25">
      <c r="A20" s="4"/>
      <c r="B20" s="5">
        <v>44445</v>
      </c>
      <c r="C20" s="6" t="s">
        <v>95</v>
      </c>
      <c r="D20" s="4" t="s">
        <v>10</v>
      </c>
      <c r="E20" s="6" t="s">
        <v>30</v>
      </c>
      <c r="F20" s="7"/>
      <c r="G20" s="18">
        <v>17145900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x14ac:dyDescent="0.25">
      <c r="A21" s="4"/>
      <c r="B21" s="5">
        <v>44445</v>
      </c>
      <c r="C21" s="6" t="s">
        <v>96</v>
      </c>
      <c r="D21" s="4" t="s">
        <v>10</v>
      </c>
      <c r="E21" s="6"/>
      <c r="F21" s="7"/>
      <c r="G21" s="18">
        <v>2000900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x14ac:dyDescent="0.25">
      <c r="A22" s="4"/>
      <c r="B22" s="5">
        <v>44445</v>
      </c>
      <c r="C22" s="6" t="s">
        <v>97</v>
      </c>
      <c r="D22" s="4" t="s">
        <v>10</v>
      </c>
      <c r="E22" s="6" t="s">
        <v>14</v>
      </c>
      <c r="F22" s="7"/>
      <c r="G22" s="18">
        <v>15007700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1.5" x14ac:dyDescent="0.25">
      <c r="A23" s="4"/>
      <c r="B23" s="5">
        <v>44450</v>
      </c>
      <c r="C23" s="6" t="s">
        <v>98</v>
      </c>
      <c r="D23" s="4" t="s">
        <v>10</v>
      </c>
      <c r="E23" s="6" t="s">
        <v>33</v>
      </c>
      <c r="F23" s="7"/>
      <c r="G23" s="18">
        <v>55000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1.5" x14ac:dyDescent="0.25">
      <c r="A24" s="4"/>
      <c r="B24" s="5">
        <v>44450</v>
      </c>
      <c r="C24" s="6" t="s">
        <v>99</v>
      </c>
      <c r="D24" s="4" t="s">
        <v>10</v>
      </c>
      <c r="E24" s="6" t="s">
        <v>33</v>
      </c>
      <c r="F24" s="7"/>
      <c r="G24" s="18">
        <v>55000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3.6" customHeight="1" x14ac:dyDescent="0.25">
      <c r="A25" s="4"/>
      <c r="B25" s="5">
        <v>44450</v>
      </c>
      <c r="C25" s="6" t="s">
        <v>100</v>
      </c>
      <c r="D25" s="4" t="s">
        <v>10</v>
      </c>
      <c r="E25" s="6" t="s">
        <v>33</v>
      </c>
      <c r="F25" s="7"/>
      <c r="G25" s="18">
        <v>55000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3.6" customHeight="1" x14ac:dyDescent="0.25">
      <c r="A26" s="4"/>
      <c r="B26" s="5">
        <v>44464</v>
      </c>
      <c r="C26" s="6" t="s">
        <v>83</v>
      </c>
      <c r="D26" s="4" t="s">
        <v>10</v>
      </c>
      <c r="E26" s="6" t="s">
        <v>33</v>
      </c>
      <c r="F26" s="7"/>
      <c r="G26" s="18">
        <v>22000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x14ac:dyDescent="0.25">
      <c r="A27" s="4"/>
      <c r="B27" s="5">
        <v>44464</v>
      </c>
      <c r="C27" s="6" t="s">
        <v>86</v>
      </c>
      <c r="D27" s="4" t="s">
        <v>6</v>
      </c>
      <c r="E27" s="6"/>
      <c r="F27" s="18">
        <v>1097876</v>
      </c>
      <c r="G27" s="7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x14ac:dyDescent="0.25">
      <c r="A28" s="4"/>
      <c r="B28" s="5">
        <v>44469</v>
      </c>
      <c r="C28" s="6" t="s">
        <v>101</v>
      </c>
      <c r="D28" s="4" t="s">
        <v>10</v>
      </c>
      <c r="E28" s="6" t="s">
        <v>14</v>
      </c>
      <c r="F28" s="7"/>
      <c r="G28" s="18">
        <v>15007700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1.5" x14ac:dyDescent="0.25">
      <c r="A29" s="4"/>
      <c r="B29" s="5">
        <v>44469</v>
      </c>
      <c r="C29" s="6" t="s">
        <v>102</v>
      </c>
      <c r="D29" s="4" t="s">
        <v>8</v>
      </c>
      <c r="E29" s="4"/>
      <c r="F29" s="7"/>
      <c r="G29" s="18">
        <v>3020900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1.5" x14ac:dyDescent="0.25">
      <c r="A30" s="4"/>
      <c r="B30" s="5">
        <v>44469</v>
      </c>
      <c r="C30" s="6" t="s">
        <v>103</v>
      </c>
      <c r="D30" s="4" t="s">
        <v>8</v>
      </c>
      <c r="E30" s="6"/>
      <c r="F30" s="7"/>
      <c r="G30" s="18">
        <v>2020900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1.5" x14ac:dyDescent="0.25">
      <c r="A31" s="4"/>
      <c r="B31" s="5">
        <v>44469</v>
      </c>
      <c r="C31" s="6" t="s">
        <v>104</v>
      </c>
      <c r="D31" s="4" t="s">
        <v>8</v>
      </c>
      <c r="E31" s="4"/>
      <c r="F31" s="7"/>
      <c r="G31" s="18">
        <v>2007700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1.5" x14ac:dyDescent="0.25">
      <c r="A32" s="4"/>
      <c r="B32" s="5">
        <v>44478</v>
      </c>
      <c r="C32" s="6" t="s">
        <v>105</v>
      </c>
      <c r="D32" s="4" t="s">
        <v>10</v>
      </c>
      <c r="E32" s="6" t="s">
        <v>33</v>
      </c>
      <c r="F32" s="7"/>
      <c r="G32" s="18">
        <v>55000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1.5" x14ac:dyDescent="0.25">
      <c r="A33" s="4"/>
      <c r="B33" s="5">
        <v>44478</v>
      </c>
      <c r="C33" s="6" t="s">
        <v>106</v>
      </c>
      <c r="D33" s="4" t="s">
        <v>10</v>
      </c>
      <c r="E33" s="6" t="s">
        <v>33</v>
      </c>
      <c r="F33" s="7"/>
      <c r="G33" s="18">
        <v>55000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1.5" x14ac:dyDescent="0.25">
      <c r="A34" s="4"/>
      <c r="B34" s="5">
        <v>44478</v>
      </c>
      <c r="C34" s="6" t="s">
        <v>107</v>
      </c>
      <c r="D34" s="4" t="s">
        <v>10</v>
      </c>
      <c r="E34" s="6" t="s">
        <v>33</v>
      </c>
      <c r="F34" s="7"/>
      <c r="G34" s="18">
        <v>55000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1.5" x14ac:dyDescent="0.25">
      <c r="A35" s="4"/>
      <c r="B35" s="8">
        <v>44487</v>
      </c>
      <c r="C35" s="17" t="s">
        <v>108</v>
      </c>
      <c r="D35" s="9" t="s">
        <v>88</v>
      </c>
      <c r="E35" s="17"/>
      <c r="F35" s="10"/>
      <c r="G35" s="28">
        <v>474500000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x14ac:dyDescent="0.25">
      <c r="A36" s="4"/>
      <c r="B36" s="5">
        <v>44489</v>
      </c>
      <c r="C36" s="4" t="s">
        <v>109</v>
      </c>
      <c r="D36" s="4" t="s">
        <v>10</v>
      </c>
      <c r="E36" s="4" t="s">
        <v>37</v>
      </c>
      <c r="F36" s="7"/>
      <c r="G36" s="18">
        <v>8200000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x14ac:dyDescent="0.25">
      <c r="A37" s="4"/>
      <c r="B37" s="5">
        <v>44494</v>
      </c>
      <c r="C37" s="6" t="s">
        <v>83</v>
      </c>
      <c r="D37" s="4" t="s">
        <v>10</v>
      </c>
      <c r="E37" s="6" t="s">
        <v>33</v>
      </c>
      <c r="F37" s="7"/>
      <c r="G37" s="18">
        <v>22000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x14ac:dyDescent="0.25">
      <c r="A38" s="4"/>
      <c r="B38" s="5">
        <v>44494</v>
      </c>
      <c r="C38" s="6" t="s">
        <v>86</v>
      </c>
      <c r="D38" s="4" t="s">
        <v>6</v>
      </c>
      <c r="E38" s="6"/>
      <c r="F38" s="18">
        <v>1038893</v>
      </c>
      <c r="G38" s="7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x14ac:dyDescent="0.25">
      <c r="A39" s="4"/>
      <c r="B39" s="5">
        <v>44501</v>
      </c>
      <c r="C39" s="6" t="s">
        <v>110</v>
      </c>
      <c r="D39" s="4" t="s">
        <v>10</v>
      </c>
      <c r="E39" s="6" t="s">
        <v>14</v>
      </c>
      <c r="F39" s="7"/>
      <c r="G39" s="18">
        <v>15007700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1.5" x14ac:dyDescent="0.25">
      <c r="A40" s="4"/>
      <c r="B40" s="5">
        <v>44501</v>
      </c>
      <c r="C40" s="6" t="s">
        <v>111</v>
      </c>
      <c r="D40" s="4" t="s">
        <v>8</v>
      </c>
      <c r="E40" s="4"/>
      <c r="F40" s="7"/>
      <c r="G40" s="18">
        <v>2007700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1.5" x14ac:dyDescent="0.25">
      <c r="A41" s="4"/>
      <c r="B41" s="5">
        <v>44501</v>
      </c>
      <c r="C41" s="6" t="s">
        <v>112</v>
      </c>
      <c r="D41" s="4" t="s">
        <v>8</v>
      </c>
      <c r="E41" s="6"/>
      <c r="F41" s="7"/>
      <c r="G41" s="18">
        <v>2020900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1.5" x14ac:dyDescent="0.25">
      <c r="A42" s="4"/>
      <c r="B42" s="5">
        <v>44501</v>
      </c>
      <c r="C42" s="6" t="s">
        <v>113</v>
      </c>
      <c r="D42" s="4" t="s">
        <v>8</v>
      </c>
      <c r="E42" s="4"/>
      <c r="F42" s="7"/>
      <c r="G42" s="18">
        <v>3020900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1.5" x14ac:dyDescent="0.25">
      <c r="A43" s="4"/>
      <c r="B43" s="5">
        <v>44506</v>
      </c>
      <c r="C43" s="6" t="s">
        <v>114</v>
      </c>
      <c r="D43" s="4" t="s">
        <v>10</v>
      </c>
      <c r="E43" s="6" t="s">
        <v>33</v>
      </c>
      <c r="F43" s="7"/>
      <c r="G43" s="18">
        <v>55000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1.5" x14ac:dyDescent="0.25">
      <c r="A44" s="4"/>
      <c r="B44" s="5">
        <v>44506</v>
      </c>
      <c r="C44" s="6" t="s">
        <v>115</v>
      </c>
      <c r="D44" s="4" t="s">
        <v>10</v>
      </c>
      <c r="E44" s="6" t="s">
        <v>33</v>
      </c>
      <c r="F44" s="7"/>
      <c r="G44" s="18">
        <v>55000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1.5" x14ac:dyDescent="0.25">
      <c r="A45" s="4"/>
      <c r="B45" s="5">
        <v>44506</v>
      </c>
      <c r="C45" s="6" t="s">
        <v>116</v>
      </c>
      <c r="D45" s="4" t="s">
        <v>10</v>
      </c>
      <c r="E45" s="6" t="s">
        <v>33</v>
      </c>
      <c r="F45" s="7"/>
      <c r="G45" s="18">
        <v>55000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x14ac:dyDescent="0.25">
      <c r="A46" s="4"/>
      <c r="B46" s="5">
        <v>44525</v>
      </c>
      <c r="C46" s="6" t="s">
        <v>83</v>
      </c>
      <c r="D46" s="4" t="s">
        <v>10</v>
      </c>
      <c r="E46" s="6" t="s">
        <v>33</v>
      </c>
      <c r="F46" s="7"/>
      <c r="G46" s="18">
        <v>22000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x14ac:dyDescent="0.25">
      <c r="A47" s="4"/>
      <c r="B47" s="5">
        <v>44525</v>
      </c>
      <c r="C47" s="6" t="s">
        <v>86</v>
      </c>
      <c r="D47" s="4" t="s">
        <v>6</v>
      </c>
      <c r="E47" s="6"/>
      <c r="F47" s="18">
        <v>1007186</v>
      </c>
      <c r="G47" s="7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1.5" x14ac:dyDescent="0.25">
      <c r="A48" s="4"/>
      <c r="B48" s="5">
        <v>44530</v>
      </c>
      <c r="C48" s="6" t="s">
        <v>117</v>
      </c>
      <c r="D48" s="4" t="s">
        <v>8</v>
      </c>
      <c r="E48" s="4"/>
      <c r="F48" s="7"/>
      <c r="G48" s="18">
        <v>2007700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x14ac:dyDescent="0.25">
      <c r="A49" s="4"/>
      <c r="B49" s="5">
        <v>44530</v>
      </c>
      <c r="C49" s="6" t="s">
        <v>118</v>
      </c>
      <c r="D49" s="4" t="s">
        <v>10</v>
      </c>
      <c r="E49" s="6" t="s">
        <v>14</v>
      </c>
      <c r="F49" s="7"/>
      <c r="G49" s="18">
        <v>15007700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1.5" x14ac:dyDescent="0.25">
      <c r="A50" s="4"/>
      <c r="B50" s="5">
        <v>44530</v>
      </c>
      <c r="C50" s="6" t="s">
        <v>119</v>
      </c>
      <c r="D50" s="4" t="s">
        <v>8</v>
      </c>
      <c r="E50" s="6"/>
      <c r="F50" s="7"/>
      <c r="G50" s="18">
        <v>2020900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1.5" x14ac:dyDescent="0.25">
      <c r="A51" s="4"/>
      <c r="B51" s="5">
        <v>44530</v>
      </c>
      <c r="C51" s="6" t="s">
        <v>120</v>
      </c>
      <c r="D51" s="4" t="s">
        <v>8</v>
      </c>
      <c r="E51" s="4"/>
      <c r="F51" s="7"/>
      <c r="G51" s="18">
        <v>6020900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1.5" x14ac:dyDescent="0.25">
      <c r="A52" s="4"/>
      <c r="B52" s="5">
        <v>44530</v>
      </c>
      <c r="C52" s="6" t="s">
        <v>121</v>
      </c>
      <c r="D52" s="4" t="s">
        <v>8</v>
      </c>
      <c r="E52" s="4"/>
      <c r="F52" s="7"/>
      <c r="G52" s="18">
        <v>3020900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1.5" x14ac:dyDescent="0.25">
      <c r="A53" s="4"/>
      <c r="B53" s="5">
        <v>44530</v>
      </c>
      <c r="C53" s="6" t="s">
        <v>122</v>
      </c>
      <c r="D53" s="4" t="s">
        <v>8</v>
      </c>
      <c r="E53" s="4"/>
      <c r="F53" s="7"/>
      <c r="G53" s="18">
        <v>6020900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31.5" x14ac:dyDescent="0.25">
      <c r="A54" s="4"/>
      <c r="B54" s="5">
        <v>44540</v>
      </c>
      <c r="C54" s="6" t="s">
        <v>123</v>
      </c>
      <c r="D54" s="4" t="s">
        <v>10</v>
      </c>
      <c r="E54" s="4" t="s">
        <v>30</v>
      </c>
      <c r="F54" s="7"/>
      <c r="G54" s="18">
        <v>30020900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31.5" x14ac:dyDescent="0.25">
      <c r="A55" s="4"/>
      <c r="B55" s="5">
        <v>44541</v>
      </c>
      <c r="C55" s="6" t="s">
        <v>124</v>
      </c>
      <c r="D55" s="4" t="s">
        <v>10</v>
      </c>
      <c r="E55" s="6" t="s">
        <v>33</v>
      </c>
      <c r="F55" s="7"/>
      <c r="G55" s="18">
        <v>55000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1.5" x14ac:dyDescent="0.25">
      <c r="A56" s="4"/>
      <c r="B56" s="5">
        <v>44541</v>
      </c>
      <c r="C56" s="6" t="s">
        <v>125</v>
      </c>
      <c r="D56" s="4" t="s">
        <v>10</v>
      </c>
      <c r="E56" s="6" t="s">
        <v>33</v>
      </c>
      <c r="F56" s="7"/>
      <c r="G56" s="18">
        <v>55000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31.5" x14ac:dyDescent="0.25">
      <c r="A57" s="4"/>
      <c r="B57" s="5">
        <v>44541</v>
      </c>
      <c r="C57" s="6" t="s">
        <v>126</v>
      </c>
      <c r="D57" s="4" t="s">
        <v>10</v>
      </c>
      <c r="E57" s="6" t="s">
        <v>33</v>
      </c>
      <c r="F57" s="7"/>
      <c r="G57" s="18">
        <v>55000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x14ac:dyDescent="0.25">
      <c r="A58" s="4"/>
      <c r="B58" s="5">
        <v>44553</v>
      </c>
      <c r="C58" s="4" t="s">
        <v>127</v>
      </c>
      <c r="D58" s="4" t="s">
        <v>10</v>
      </c>
      <c r="E58" s="4" t="s">
        <v>37</v>
      </c>
      <c r="F58" s="7"/>
      <c r="G58" s="18">
        <v>3500000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x14ac:dyDescent="0.25">
      <c r="A59" s="4"/>
      <c r="B59" s="5">
        <v>44555</v>
      </c>
      <c r="C59" s="6" t="s">
        <v>83</v>
      </c>
      <c r="D59" s="4" t="s">
        <v>10</v>
      </c>
      <c r="E59" s="6" t="s">
        <v>33</v>
      </c>
      <c r="F59" s="7"/>
      <c r="G59" s="18">
        <v>22000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x14ac:dyDescent="0.25">
      <c r="A60" s="4"/>
      <c r="B60" s="5">
        <v>44561</v>
      </c>
      <c r="C60" s="6" t="s">
        <v>128</v>
      </c>
      <c r="D60" s="4" t="s">
        <v>10</v>
      </c>
      <c r="E60" s="6" t="s">
        <v>14</v>
      </c>
      <c r="F60" s="7"/>
      <c r="G60" s="18">
        <v>15007700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31.5" x14ac:dyDescent="0.25">
      <c r="A61" s="4"/>
      <c r="B61" s="5">
        <v>44561</v>
      </c>
      <c r="C61" s="6" t="s">
        <v>129</v>
      </c>
      <c r="D61" s="4" t="s">
        <v>8</v>
      </c>
      <c r="E61" s="6"/>
      <c r="F61" s="7"/>
      <c r="G61" s="7">
        <v>2020900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31.5" x14ac:dyDescent="0.25">
      <c r="A62" s="4"/>
      <c r="B62" s="5">
        <v>44561</v>
      </c>
      <c r="C62" s="6" t="s">
        <v>133</v>
      </c>
      <c r="D62" s="4" t="s">
        <v>8</v>
      </c>
      <c r="E62" s="6"/>
      <c r="F62" s="7"/>
      <c r="G62" s="7">
        <v>2007700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31.5" x14ac:dyDescent="0.25">
      <c r="A63" s="4"/>
      <c r="B63" s="5">
        <v>44561</v>
      </c>
      <c r="C63" s="6" t="s">
        <v>130</v>
      </c>
      <c r="D63" s="4" t="s">
        <v>8</v>
      </c>
      <c r="E63" s="4"/>
      <c r="F63" s="7"/>
      <c r="G63" s="7">
        <v>3020900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31.5" x14ac:dyDescent="0.25">
      <c r="A64" s="4"/>
      <c r="B64" s="5">
        <v>44561</v>
      </c>
      <c r="C64" s="6" t="s">
        <v>131</v>
      </c>
      <c r="D64" s="4" t="s">
        <v>8</v>
      </c>
      <c r="E64" s="4"/>
      <c r="F64" s="7"/>
      <c r="G64" s="7">
        <v>2020900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31.5" x14ac:dyDescent="0.25">
      <c r="A65" s="4"/>
      <c r="B65" s="5">
        <v>44561</v>
      </c>
      <c r="C65" s="6" t="s">
        <v>132</v>
      </c>
      <c r="D65" s="4" t="s">
        <v>8</v>
      </c>
      <c r="E65" s="4"/>
      <c r="F65" s="7"/>
      <c r="G65" s="7">
        <v>2020900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x14ac:dyDescent="0.25">
      <c r="A66" s="4"/>
      <c r="B66" s="5">
        <v>44561</v>
      </c>
      <c r="C66" s="6" t="s">
        <v>86</v>
      </c>
      <c r="D66" s="4" t="s">
        <v>6</v>
      </c>
      <c r="E66" s="6"/>
      <c r="F66" s="7">
        <v>1159416</v>
      </c>
      <c r="G66" s="7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x14ac:dyDescent="0.25">
      <c r="A67" s="11"/>
      <c r="B67" s="11"/>
      <c r="C67" s="11" t="s">
        <v>34</v>
      </c>
      <c r="D67" s="11"/>
      <c r="E67" s="11"/>
      <c r="F67" s="12">
        <f>SUM(F4:F66)</f>
        <v>6506291524</v>
      </c>
      <c r="G67" s="12">
        <f>SUM(G4:G66)</f>
        <v>673695400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x14ac:dyDescent="0.25">
      <c r="A68" s="11"/>
      <c r="B68" s="11"/>
      <c r="C68" s="11" t="s">
        <v>35</v>
      </c>
      <c r="D68" s="11"/>
      <c r="E68" s="11"/>
      <c r="F68" s="12">
        <v>0</v>
      </c>
      <c r="G68" s="1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x14ac:dyDescent="0.25">
      <c r="A69" s="11"/>
      <c r="B69" s="11"/>
      <c r="C69" s="11" t="s">
        <v>36</v>
      </c>
      <c r="D69" s="11"/>
      <c r="E69" s="11"/>
      <c r="F69" s="12">
        <f>F67+F68-G67</f>
        <v>5832596124</v>
      </c>
      <c r="G69" s="12"/>
      <c r="H69" s="15">
        <v>5832596124</v>
      </c>
      <c r="I69" s="16">
        <f>F69-H69</f>
        <v>0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x14ac:dyDescent="0.25">
      <c r="A70" s="13"/>
      <c r="B70" s="13"/>
      <c r="C70" s="13"/>
      <c r="D70" s="13"/>
      <c r="E70" s="13"/>
      <c r="F70" s="14"/>
      <c r="G70" s="14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x14ac:dyDescent="0.25">
      <c r="A71" s="1"/>
      <c r="B71" s="1"/>
      <c r="C71" s="1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x14ac:dyDescent="0.25">
      <c r="A72" s="1"/>
      <c r="B72" s="1"/>
      <c r="C72" s="1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x14ac:dyDescent="0.25">
      <c r="A73" s="1"/>
      <c r="B73" s="1"/>
      <c r="C73" s="1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x14ac:dyDescent="0.25">
      <c r="A74" s="1"/>
      <c r="B74" s="1"/>
      <c r="C74" s="1"/>
      <c r="D74" s="1"/>
      <c r="E74" s="1"/>
      <c r="F74" s="14"/>
      <c r="G74" s="14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x14ac:dyDescent="0.25">
      <c r="A75" s="1"/>
      <c r="B75" s="1"/>
      <c r="C75" s="1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x14ac:dyDescent="0.25">
      <c r="A76" s="1"/>
      <c r="B76" s="1"/>
      <c r="C76" s="1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x14ac:dyDescent="0.25">
      <c r="A77" s="1"/>
      <c r="B77" s="1"/>
      <c r="C77" s="1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x14ac:dyDescent="0.25">
      <c r="A78" s="1"/>
      <c r="B78" s="1"/>
      <c r="C78" s="1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x14ac:dyDescent="0.25">
      <c r="A79" s="1"/>
      <c r="B79" s="1"/>
      <c r="C79" s="1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x14ac:dyDescent="0.25">
      <c r="A80" s="1"/>
      <c r="B80" s="1"/>
      <c r="C80" s="1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x14ac:dyDescent="0.25">
      <c r="A81" s="1"/>
      <c r="B81" s="1"/>
      <c r="C81" s="1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x14ac:dyDescent="0.25">
      <c r="A82" s="1"/>
      <c r="B82" s="1"/>
      <c r="C82" s="1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x14ac:dyDescent="0.25">
      <c r="A83" s="1"/>
      <c r="B83" s="1"/>
      <c r="C83" s="1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x14ac:dyDescent="0.25">
      <c r="A84" s="1"/>
      <c r="B84" s="1"/>
      <c r="C84" s="1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x14ac:dyDescent="0.25">
      <c r="A85" s="1"/>
      <c r="B85" s="1"/>
      <c r="C85" s="1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x14ac:dyDescent="0.25">
      <c r="A86" s="1"/>
      <c r="B86" s="1"/>
      <c r="C86" s="1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x14ac:dyDescent="0.25">
      <c r="A87" s="1"/>
      <c r="B87" s="1"/>
      <c r="C87" s="1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x14ac:dyDescent="0.25">
      <c r="A88" s="1"/>
      <c r="B88" s="1"/>
      <c r="C88" s="1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x14ac:dyDescent="0.25">
      <c r="A89" s="1"/>
      <c r="B89" s="1"/>
      <c r="C89" s="1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x14ac:dyDescent="0.25">
      <c r="A90" s="1"/>
      <c r="B90" s="1"/>
      <c r="C90" s="1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x14ac:dyDescent="0.25">
      <c r="A91" s="1"/>
      <c r="B91" s="1"/>
      <c r="C91" s="1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x14ac:dyDescent="0.25">
      <c r="A92" s="1"/>
      <c r="B92" s="1"/>
      <c r="C92" s="1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x14ac:dyDescent="0.25">
      <c r="A93" s="1"/>
      <c r="B93" s="1"/>
      <c r="C93" s="1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x14ac:dyDescent="0.25">
      <c r="A94" s="1"/>
      <c r="B94" s="1"/>
      <c r="C94" s="1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x14ac:dyDescent="0.25">
      <c r="A95" s="1"/>
      <c r="B95" s="1"/>
      <c r="C95" s="1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x14ac:dyDescent="0.25">
      <c r="A96" s="1"/>
      <c r="B96" s="1"/>
      <c r="C96" s="1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x14ac:dyDescent="0.25">
      <c r="A97" s="1"/>
      <c r="B97" s="1"/>
      <c r="C97" s="1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x14ac:dyDescent="0.25">
      <c r="A98" s="1"/>
      <c r="B98" s="1"/>
      <c r="C98" s="1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x14ac:dyDescent="0.25">
      <c r="A99" s="1"/>
      <c r="B99" s="1"/>
      <c r="C99" s="1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x14ac:dyDescent="0.25">
      <c r="A100" s="1"/>
      <c r="B100" s="1"/>
      <c r="C100" s="1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x14ac:dyDescent="0.25">
      <c r="A101" s="1"/>
      <c r="B101" s="1"/>
      <c r="C101" s="1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x14ac:dyDescent="0.25">
      <c r="A102" s="1"/>
      <c r="B102" s="1"/>
      <c r="C102" s="1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x14ac:dyDescent="0.25">
      <c r="A103" s="1"/>
      <c r="B103" s="1"/>
      <c r="C103" s="1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x14ac:dyDescent="0.25">
      <c r="A104" s="1"/>
      <c r="B104" s="1"/>
      <c r="C104" s="1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x14ac:dyDescent="0.25">
      <c r="A105" s="1"/>
      <c r="B105" s="1"/>
      <c r="C105" s="1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x14ac:dyDescent="0.25">
      <c r="A106" s="1"/>
      <c r="B106" s="1"/>
      <c r="C106" s="1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x14ac:dyDescent="0.25">
      <c r="A107" s="1"/>
      <c r="B107" s="1"/>
      <c r="C107" s="1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x14ac:dyDescent="0.25">
      <c r="A108" s="1"/>
      <c r="B108" s="1"/>
      <c r="C108" s="1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x14ac:dyDescent="0.25">
      <c r="A109" s="1"/>
      <c r="B109" s="1"/>
      <c r="C109" s="1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x14ac:dyDescent="0.25">
      <c r="A110" s="1"/>
      <c r="B110" s="1"/>
      <c r="C110" s="1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x14ac:dyDescent="0.25">
      <c r="A111" s="1"/>
      <c r="B111" s="1"/>
      <c r="C111" s="1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x14ac:dyDescent="0.25">
      <c r="A112" s="1"/>
      <c r="B112" s="1"/>
      <c r="C112" s="1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x14ac:dyDescent="0.25">
      <c r="A113" s="1"/>
      <c r="B113" s="1"/>
      <c r="C113" s="1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x14ac:dyDescent="0.25">
      <c r="A114" s="1"/>
      <c r="B114" s="1"/>
      <c r="C114" s="1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x14ac:dyDescent="0.25">
      <c r="A115" s="1"/>
      <c r="B115" s="1"/>
      <c r="C115" s="1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x14ac:dyDescent="0.25">
      <c r="A116" s="1"/>
      <c r="B116" s="1"/>
      <c r="C116" s="1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x14ac:dyDescent="0.25">
      <c r="A117" s="1"/>
      <c r="B117" s="1"/>
      <c r="C117" s="1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x14ac:dyDescent="0.25">
      <c r="A118" s="1"/>
      <c r="B118" s="1"/>
      <c r="C118" s="1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x14ac:dyDescent="0.25">
      <c r="A119" s="1"/>
      <c r="B119" s="1"/>
      <c r="C119" s="1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x14ac:dyDescent="0.25">
      <c r="A120" s="1"/>
      <c r="B120" s="1"/>
      <c r="C120" s="1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x14ac:dyDescent="0.25">
      <c r="A121" s="1"/>
      <c r="B121" s="1"/>
      <c r="C121" s="1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x14ac:dyDescent="0.25">
      <c r="A122" s="1"/>
      <c r="B122" s="1"/>
      <c r="C122" s="1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x14ac:dyDescent="0.25">
      <c r="A123" s="1"/>
      <c r="B123" s="1"/>
      <c r="C123" s="1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x14ac:dyDescent="0.25">
      <c r="A124" s="1"/>
      <c r="B124" s="1"/>
      <c r="C124" s="1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x14ac:dyDescent="0.25">
      <c r="A125" s="1"/>
      <c r="B125" s="1"/>
      <c r="C125" s="1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x14ac:dyDescent="0.25">
      <c r="A126" s="1"/>
      <c r="B126" s="1"/>
      <c r="C126" s="1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x14ac:dyDescent="0.25">
      <c r="A127" s="1"/>
      <c r="B127" s="1"/>
      <c r="C127" s="1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x14ac:dyDescent="0.25">
      <c r="A128" s="1"/>
      <c r="B128" s="1"/>
      <c r="C128" s="1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x14ac:dyDescent="0.25">
      <c r="A129" s="1"/>
      <c r="B129" s="1"/>
      <c r="C129" s="1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x14ac:dyDescent="0.25">
      <c r="A130" s="1"/>
      <c r="B130" s="1"/>
      <c r="C130" s="1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x14ac:dyDescent="0.25">
      <c r="A131" s="1"/>
      <c r="B131" s="1"/>
      <c r="C131" s="1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x14ac:dyDescent="0.25">
      <c r="A132" s="1"/>
      <c r="B132" s="1"/>
      <c r="C132" s="1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x14ac:dyDescent="0.25">
      <c r="A133" s="1"/>
      <c r="B133" s="1"/>
      <c r="C133" s="1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x14ac:dyDescent="0.25">
      <c r="A134" s="1"/>
      <c r="B134" s="1"/>
      <c r="C134" s="1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x14ac:dyDescent="0.25">
      <c r="A135" s="1"/>
      <c r="B135" s="1"/>
      <c r="C135" s="1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x14ac:dyDescent="0.25">
      <c r="A136" s="1"/>
      <c r="B136" s="1"/>
      <c r="C136" s="1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x14ac:dyDescent="0.25">
      <c r="A137" s="1"/>
      <c r="B137" s="1"/>
      <c r="C137" s="1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x14ac:dyDescent="0.25">
      <c r="A138" s="1"/>
      <c r="B138" s="1"/>
      <c r="C138" s="1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x14ac:dyDescent="0.25">
      <c r="A139" s="1"/>
      <c r="B139" s="1"/>
      <c r="C139" s="1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x14ac:dyDescent="0.25">
      <c r="A140" s="1"/>
      <c r="B140" s="1"/>
      <c r="C140" s="1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x14ac:dyDescent="0.25">
      <c r="A141" s="1"/>
      <c r="B141" s="1"/>
      <c r="C141" s="1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x14ac:dyDescent="0.25">
      <c r="A142" s="1"/>
      <c r="B142" s="1"/>
      <c r="C142" s="1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x14ac:dyDescent="0.25">
      <c r="A143" s="1"/>
      <c r="B143" s="1"/>
      <c r="C143" s="1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x14ac:dyDescent="0.25">
      <c r="A144" s="1"/>
      <c r="B144" s="1"/>
      <c r="C144" s="1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x14ac:dyDescent="0.25">
      <c r="A145" s="1"/>
      <c r="B145" s="1"/>
      <c r="C145" s="1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x14ac:dyDescent="0.25">
      <c r="A146" s="1"/>
      <c r="B146" s="1"/>
      <c r="C146" s="1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x14ac:dyDescent="0.25">
      <c r="A147" s="1"/>
      <c r="B147" s="1"/>
      <c r="C147" s="1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x14ac:dyDescent="0.25">
      <c r="A148" s="1"/>
      <c r="B148" s="1"/>
      <c r="C148" s="1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x14ac:dyDescent="0.25">
      <c r="A149" s="1"/>
      <c r="B149" s="1"/>
      <c r="C149" s="1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x14ac:dyDescent="0.25">
      <c r="A150" s="1"/>
      <c r="B150" s="1"/>
      <c r="C150" s="1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x14ac:dyDescent="0.25">
      <c r="A151" s="1"/>
      <c r="B151" s="1"/>
      <c r="C151" s="1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x14ac:dyDescent="0.25">
      <c r="A152" s="1"/>
      <c r="B152" s="1"/>
      <c r="C152" s="1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x14ac:dyDescent="0.25">
      <c r="A153" s="1"/>
      <c r="B153" s="1"/>
      <c r="C153" s="1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x14ac:dyDescent="0.25">
      <c r="A154" s="1"/>
      <c r="B154" s="1"/>
      <c r="C154" s="1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x14ac:dyDescent="0.25">
      <c r="A155" s="1"/>
      <c r="B155" s="1"/>
      <c r="C155" s="1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x14ac:dyDescent="0.25">
      <c r="A156" s="1"/>
      <c r="B156" s="1"/>
      <c r="C156" s="1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x14ac:dyDescent="0.25">
      <c r="A157" s="1"/>
      <c r="B157" s="1"/>
      <c r="C157" s="1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x14ac:dyDescent="0.25">
      <c r="A158" s="1"/>
      <c r="B158" s="1"/>
      <c r="C158" s="1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x14ac:dyDescent="0.25">
      <c r="A159" s="1"/>
      <c r="B159" s="1"/>
      <c r="C159" s="1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x14ac:dyDescent="0.25">
      <c r="A160" s="1"/>
      <c r="B160" s="1"/>
      <c r="C160" s="1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</sheetData>
  <autoFilter ref="A3:G69" xr:uid="{00000000-0009-0000-0000-000001000000}"/>
  <mergeCells count="2">
    <mergeCell ref="A1:G1"/>
    <mergeCell ref="A2:G2"/>
  </mergeCell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7BB4660-B92F-4DEC-8DF8-0277EFA9C742}">
          <x14:formula1>
            <xm:f>Sheet2!$A:$A</xm:f>
          </x14:formula1>
          <xm:sqref>D3:E1048576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BÁO CÁO TC 2021</vt:lpstr>
      <vt:lpstr>BÁO CÁO TC 2021 (2)</vt:lpstr>
      <vt:lpstr>tiền mặt</vt:lpstr>
      <vt:lpstr>TH NH+TM </vt:lpstr>
      <vt:lpstr>Sheet2</vt:lpstr>
      <vt:lpstr>vcb2021</vt:lpstr>
      <vt:lpstr>chi_hỗ_trợ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2024-09-12T08:02:27Z</cp:lastPrinted>
  <dcterms:created xsi:type="dcterms:W3CDTF">2024-03-27T06:52:29Z</dcterms:created>
  <dcterms:modified xsi:type="dcterms:W3CDTF">2024-09-13T08:29:35Z</dcterms:modified>
</cp:coreProperties>
</file>